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ata\portal 2021\2021\"/>
    </mc:Choice>
  </mc:AlternateContent>
  <bookViews>
    <workbookView xWindow="0" yWindow="0" windowWidth="28800" windowHeight="12030" tabRatio="895" firstSheet="12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1" sheetId="14" r:id="rId10"/>
    <sheet name="10" sheetId="29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9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'13'!$B$1:$B$14</definedName>
    <definedName name="_xlnm._FilterDatabase" localSheetId="13" hidden="1">'14'!$B$1:$B$14</definedName>
    <definedName name="_xlnm._FilterDatabase" localSheetId="14" hidden="1">'15'!$B$1:$B$14</definedName>
    <definedName name="_xlnm._FilterDatabase" localSheetId="17" hidden="1">'18'!$B$1:$B$27</definedName>
    <definedName name="_xlnm._FilterDatabase" localSheetId="18" hidden="1">'19'!$F$1:$F$110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'7'!$B$1:$B$27</definedName>
    <definedName name="_xlnm._FilterDatabase" localSheetId="7" hidden="1">'8'!$F$1:$F$110</definedName>
    <definedName name="ACwvu.форма7." localSheetId="10" hidden="1">'10'!#REF!</definedName>
    <definedName name="ACwvu.форма7." localSheetId="9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9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9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10">'[1]Sheet1 (2)'!#REF!</definedName>
    <definedName name="date_e" localSheetId="9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9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9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9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10">#REF!</definedName>
    <definedName name="hn_0" localSheetId="9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9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9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10">#REF!</definedName>
    <definedName name="name_period" localSheetId="9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9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'10'!#REF!</definedName>
    <definedName name="Swvu.форма7." localSheetId="9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9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10">'10'!$A$1:$I$27</definedName>
    <definedName name="_xlnm.Print_Area" localSheetId="9">'11'!$A$1:$G$29</definedName>
    <definedName name="_xlnm.Print_Area" localSheetId="11">'12'!$A$1:$I$30</definedName>
    <definedName name="_xlnm.Print_Area" localSheetId="12">'13'!$A$1:$D$14</definedName>
    <definedName name="_xlnm.Print_Area" localSheetId="13">'14'!$A$1:$D$14</definedName>
    <definedName name="_xlnm.Print_Area" localSheetId="14">'15'!$A$1:$D$14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'19'!$A$1:$G$107</definedName>
    <definedName name="_xlnm.Print_Area" localSheetId="19">'20'!$A$1:$D$24</definedName>
    <definedName name="_xlnm.Print_Area" localSheetId="20">'21'!$A$1:$C$96</definedName>
    <definedName name="_xlnm.Print_Area" localSheetId="21">'22'!$A$1:$D$24</definedName>
    <definedName name="_xlnm.Print_Area" localSheetId="22">'23'!$A$1:$C$83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'28'!$A$1:$BX$34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'8'!$A$1:$G$107</definedName>
    <definedName name="_xlnm.Print_Area" localSheetId="8">'9'!$A$1:$G$26</definedName>
    <definedName name="олд" localSheetId="10">'[2]Sheet1 (3)'!#REF!</definedName>
    <definedName name="олд" localSheetId="9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9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37" i="26" l="1"/>
  <c r="BX37" i="26" s="1"/>
  <c r="BV37" i="26"/>
  <c r="BR37" i="26"/>
  <c r="BT37" i="26" s="1"/>
  <c r="BO37" i="26"/>
  <c r="BQ37" i="26" s="1"/>
  <c r="BN37" i="26"/>
  <c r="BP37" i="26" s="1"/>
  <c r="BK37" i="26"/>
  <c r="BM37" i="26" s="1"/>
  <c r="BJ37" i="26"/>
  <c r="BI37" i="26"/>
  <c r="BG37" i="26"/>
  <c r="BH37" i="26" s="1"/>
  <c r="BF37" i="26"/>
  <c r="BC37" i="26"/>
  <c r="BD37" i="26" s="1"/>
  <c r="BB37" i="26"/>
  <c r="BA37" i="26"/>
  <c r="AY37" i="26"/>
  <c r="AZ37" i="26" s="1"/>
  <c r="AX37" i="26"/>
  <c r="AU37" i="26"/>
  <c r="AT37" i="26"/>
  <c r="AS37" i="26"/>
  <c r="AQ37" i="26"/>
  <c r="AR37" i="26" s="1"/>
  <c r="AP37" i="26"/>
  <c r="AM37" i="26"/>
  <c r="AL37" i="26"/>
  <c r="AK37" i="26"/>
  <c r="AI37" i="26"/>
  <c r="AJ37" i="26" s="1"/>
  <c r="AH37" i="26"/>
  <c r="AE37" i="26"/>
  <c r="AD37" i="26"/>
  <c r="AC37" i="26"/>
  <c r="AA37" i="26"/>
  <c r="AB37" i="26" s="1"/>
  <c r="Z37" i="26"/>
  <c r="W37" i="26"/>
  <c r="V37" i="26"/>
  <c r="U37" i="26"/>
  <c r="S37" i="26"/>
  <c r="T37" i="26" s="1"/>
  <c r="R37" i="26"/>
  <c r="O37" i="26"/>
  <c r="N37" i="26"/>
  <c r="M37" i="26"/>
  <c r="K37" i="26"/>
  <c r="L37" i="26" s="1"/>
  <c r="J37" i="26"/>
  <c r="G37" i="26"/>
  <c r="F37" i="26"/>
  <c r="E37" i="26"/>
  <c r="C37" i="26"/>
  <c r="D37" i="26" s="1"/>
  <c r="B37" i="26"/>
  <c r="BW36" i="26"/>
  <c r="BV36" i="26"/>
  <c r="BX36" i="26" s="1"/>
  <c r="BT36" i="26"/>
  <c r="BR36" i="26"/>
  <c r="BU36" i="26" s="1"/>
  <c r="BQ36" i="26"/>
  <c r="BO36" i="26"/>
  <c r="BP36" i="26" s="1"/>
  <c r="BN36" i="26"/>
  <c r="BK36" i="26"/>
  <c r="BJ36" i="26"/>
  <c r="BI36" i="26"/>
  <c r="BG36" i="26"/>
  <c r="BH36" i="26" s="1"/>
  <c r="BF36" i="26"/>
  <c r="BC36" i="26"/>
  <c r="BB36" i="26"/>
  <c r="BA36" i="26"/>
  <c r="AY36" i="26"/>
  <c r="AZ36" i="26" s="1"/>
  <c r="AX36" i="26"/>
  <c r="AU36" i="26"/>
  <c r="AT36" i="26"/>
  <c r="AS36" i="26"/>
  <c r="AQ36" i="26"/>
  <c r="AR36" i="26" s="1"/>
  <c r="AP36" i="26"/>
  <c r="AM36" i="26"/>
  <c r="AL36" i="26"/>
  <c r="AK36" i="26"/>
  <c r="AI36" i="26"/>
  <c r="AJ36" i="26" s="1"/>
  <c r="AH36" i="26"/>
  <c r="AE36" i="26"/>
  <c r="AD36" i="26"/>
  <c r="AC36" i="26"/>
  <c r="AA36" i="26"/>
  <c r="AB36" i="26" s="1"/>
  <c r="Z36" i="26"/>
  <c r="W36" i="26"/>
  <c r="V36" i="26"/>
  <c r="U36" i="26"/>
  <c r="S36" i="26"/>
  <c r="T36" i="26" s="1"/>
  <c r="R36" i="26"/>
  <c r="O36" i="26"/>
  <c r="N36" i="26"/>
  <c r="M36" i="26"/>
  <c r="K36" i="26"/>
  <c r="L36" i="26" s="1"/>
  <c r="J36" i="26"/>
  <c r="G36" i="26"/>
  <c r="F36" i="26"/>
  <c r="E36" i="26"/>
  <c r="C36" i="26"/>
  <c r="D36" i="26" s="1"/>
  <c r="B36" i="26"/>
  <c r="BW35" i="26"/>
  <c r="BV35" i="26"/>
  <c r="BX35" i="26" s="1"/>
  <c r="BT35" i="26"/>
  <c r="BR35" i="26"/>
  <c r="BU35" i="26" s="1"/>
  <c r="BQ35" i="26"/>
  <c r="BO35" i="26"/>
  <c r="BP35" i="26" s="1"/>
  <c r="BN35" i="26"/>
  <c r="BK35" i="26"/>
  <c r="BJ35" i="26"/>
  <c r="BI35" i="26"/>
  <c r="BG35" i="26"/>
  <c r="BH35" i="26" s="1"/>
  <c r="BF35" i="26"/>
  <c r="BC35" i="26"/>
  <c r="BB35" i="26"/>
  <c r="BA35" i="26"/>
  <c r="AY35" i="26"/>
  <c r="AZ35" i="26" s="1"/>
  <c r="AX35" i="26"/>
  <c r="AU35" i="26"/>
  <c r="AT35" i="26"/>
  <c r="AS35" i="26"/>
  <c r="AQ35" i="26"/>
  <c r="AR35" i="26" s="1"/>
  <c r="AP35" i="26"/>
  <c r="AM35" i="26"/>
  <c r="AL35" i="26"/>
  <c r="AK35" i="26"/>
  <c r="AI35" i="26"/>
  <c r="AJ35" i="26" s="1"/>
  <c r="AH35" i="26"/>
  <c r="AE35" i="26"/>
  <c r="AD35" i="26"/>
  <c r="AC35" i="26"/>
  <c r="AA35" i="26"/>
  <c r="AB35" i="26" s="1"/>
  <c r="Z35" i="26"/>
  <c r="W35" i="26"/>
  <c r="V35" i="26"/>
  <c r="U35" i="26"/>
  <c r="S35" i="26"/>
  <c r="T35" i="26" s="1"/>
  <c r="R35" i="26"/>
  <c r="O35" i="26"/>
  <c r="N35" i="26"/>
  <c r="M35" i="26"/>
  <c r="K35" i="26"/>
  <c r="L35" i="26" s="1"/>
  <c r="J35" i="26"/>
  <c r="G35" i="26"/>
  <c r="F35" i="26"/>
  <c r="E35" i="26"/>
  <c r="C35" i="26"/>
  <c r="D35" i="26" s="1"/>
  <c r="B35" i="26"/>
  <c r="BW34" i="26"/>
  <c r="BV34" i="26"/>
  <c r="BX34" i="26" s="1"/>
  <c r="BT34" i="26"/>
  <c r="BR34" i="26"/>
  <c r="BU34" i="26" s="1"/>
  <c r="BQ34" i="26"/>
  <c r="BO34" i="26"/>
  <c r="BP34" i="26" s="1"/>
  <c r="BN34" i="26"/>
  <c r="BK34" i="26"/>
  <c r="BJ34" i="26"/>
  <c r="BI34" i="26"/>
  <c r="BG34" i="26"/>
  <c r="BH34" i="26" s="1"/>
  <c r="BF34" i="26"/>
  <c r="BC34" i="26"/>
  <c r="BB34" i="26"/>
  <c r="BA34" i="26"/>
  <c r="AY34" i="26"/>
  <c r="AZ34" i="26" s="1"/>
  <c r="AX34" i="26"/>
  <c r="AU34" i="26"/>
  <c r="AT34" i="26"/>
  <c r="AS34" i="26"/>
  <c r="AQ34" i="26"/>
  <c r="AR34" i="26" s="1"/>
  <c r="AP34" i="26"/>
  <c r="AM34" i="26"/>
  <c r="AL34" i="26"/>
  <c r="AK34" i="26"/>
  <c r="AI34" i="26"/>
  <c r="AJ34" i="26" s="1"/>
  <c r="AH34" i="26"/>
  <c r="AE34" i="26"/>
  <c r="AD34" i="26"/>
  <c r="AC34" i="26"/>
  <c r="AA34" i="26"/>
  <c r="AB34" i="26" s="1"/>
  <c r="Z34" i="26"/>
  <c r="W34" i="26"/>
  <c r="V34" i="26"/>
  <c r="U34" i="26"/>
  <c r="S34" i="26"/>
  <c r="T34" i="26" s="1"/>
  <c r="R34" i="26"/>
  <c r="O34" i="26"/>
  <c r="N34" i="26"/>
  <c r="M34" i="26"/>
  <c r="K34" i="26"/>
  <c r="L34" i="26" s="1"/>
  <c r="J34" i="26"/>
  <c r="G34" i="26"/>
  <c r="F34" i="26"/>
  <c r="E34" i="26"/>
  <c r="C34" i="26"/>
  <c r="D34" i="26" s="1"/>
  <c r="B34" i="26"/>
  <c r="BW33" i="26"/>
  <c r="BV33" i="26"/>
  <c r="BX33" i="26" s="1"/>
  <c r="BT33" i="26"/>
  <c r="BR33" i="26"/>
  <c r="BU33" i="26" s="1"/>
  <c r="BQ33" i="26"/>
  <c r="BO33" i="26"/>
  <c r="BP33" i="26" s="1"/>
  <c r="BN33" i="26"/>
  <c r="BK33" i="26"/>
  <c r="BJ33" i="26"/>
  <c r="BI33" i="26"/>
  <c r="BG33" i="26"/>
  <c r="BH33" i="26" s="1"/>
  <c r="BF33" i="26"/>
  <c r="BC33" i="26"/>
  <c r="BB33" i="26"/>
  <c r="BA33" i="26"/>
  <c r="AY33" i="26"/>
  <c r="AZ33" i="26" s="1"/>
  <c r="AX33" i="26"/>
  <c r="AU33" i="26"/>
  <c r="AT33" i="26"/>
  <c r="AS33" i="26"/>
  <c r="AQ33" i="26"/>
  <c r="AR33" i="26" s="1"/>
  <c r="AP33" i="26"/>
  <c r="AM33" i="26"/>
  <c r="AL33" i="26"/>
  <c r="AK33" i="26"/>
  <c r="AI33" i="26"/>
  <c r="AJ33" i="26" s="1"/>
  <c r="AH33" i="26"/>
  <c r="AE33" i="26"/>
  <c r="AD33" i="26"/>
  <c r="AC33" i="26"/>
  <c r="AA33" i="26"/>
  <c r="AB33" i="26" s="1"/>
  <c r="Z33" i="26"/>
  <c r="W33" i="26"/>
  <c r="V33" i="26"/>
  <c r="S33" i="26"/>
  <c r="R33" i="26"/>
  <c r="Q33" i="26"/>
  <c r="O33" i="26"/>
  <c r="P33" i="26" s="1"/>
  <c r="N33" i="26"/>
  <c r="K33" i="26"/>
  <c r="J33" i="26"/>
  <c r="I33" i="26"/>
  <c r="G33" i="26"/>
  <c r="H33" i="26" s="1"/>
  <c r="F33" i="26"/>
  <c r="C33" i="26"/>
  <c r="B33" i="26"/>
  <c r="BW32" i="26"/>
  <c r="BV32" i="26"/>
  <c r="BX32" i="26" s="1"/>
  <c r="BT32" i="26"/>
  <c r="BR32" i="26"/>
  <c r="BU32" i="26" s="1"/>
  <c r="BO32" i="26"/>
  <c r="BN32" i="26"/>
  <c r="BK32" i="26"/>
  <c r="BJ32" i="26"/>
  <c r="BM32" i="26" s="1"/>
  <c r="BG32" i="26"/>
  <c r="BI32" i="26" s="1"/>
  <c r="BF32" i="26"/>
  <c r="BC32" i="26"/>
  <c r="BB32" i="26"/>
  <c r="BA32" i="26"/>
  <c r="AY32" i="26"/>
  <c r="AZ32" i="26" s="1"/>
  <c r="AX32" i="26"/>
  <c r="AU32" i="26"/>
  <c r="AT32" i="26"/>
  <c r="AQ32" i="26"/>
  <c r="AP32" i="26"/>
  <c r="AS32" i="26" s="1"/>
  <c r="AM32" i="26"/>
  <c r="AO32" i="26" s="1"/>
  <c r="AL32" i="26"/>
  <c r="AN32" i="26" s="1"/>
  <c r="AI32" i="26"/>
  <c r="AH32" i="26"/>
  <c r="AJ32" i="26" s="1"/>
  <c r="AE32" i="26"/>
  <c r="AG32" i="26" s="1"/>
  <c r="AD32" i="26"/>
  <c r="AF32" i="26" s="1"/>
  <c r="AA32" i="26"/>
  <c r="Z32" i="26"/>
  <c r="AB32" i="26" s="1"/>
  <c r="W32" i="26"/>
  <c r="Y32" i="26" s="1"/>
  <c r="V32" i="26"/>
  <c r="X32" i="26" s="1"/>
  <c r="S32" i="26"/>
  <c r="R32" i="26"/>
  <c r="T32" i="26" s="1"/>
  <c r="O32" i="26"/>
  <c r="Q32" i="26" s="1"/>
  <c r="N32" i="26"/>
  <c r="P32" i="26" s="1"/>
  <c r="K32" i="26"/>
  <c r="J32" i="26"/>
  <c r="L32" i="26" s="1"/>
  <c r="G32" i="26"/>
  <c r="I32" i="26" s="1"/>
  <c r="F32" i="26"/>
  <c r="C32" i="26"/>
  <c r="B32" i="26"/>
  <c r="BW31" i="26"/>
  <c r="BV31" i="26"/>
  <c r="BX31" i="26" s="1"/>
  <c r="BT31" i="26"/>
  <c r="BR31" i="26"/>
  <c r="BU31" i="26" s="1"/>
  <c r="BO31" i="26"/>
  <c r="BN31" i="26"/>
  <c r="BM31" i="26"/>
  <c r="BK31" i="26"/>
  <c r="BL31" i="26" s="1"/>
  <c r="BJ31" i="26"/>
  <c r="BG31" i="26"/>
  <c r="BF31" i="26"/>
  <c r="BE31" i="26"/>
  <c r="BC31" i="26"/>
  <c r="BD31" i="26" s="1"/>
  <c r="BB31" i="26"/>
  <c r="AY31" i="26"/>
  <c r="AX31" i="26"/>
  <c r="AW31" i="26"/>
  <c r="AU31" i="26"/>
  <c r="AV31" i="26" s="1"/>
  <c r="AT31" i="26"/>
  <c r="AQ31" i="26"/>
  <c r="AP31" i="26"/>
  <c r="AO31" i="26"/>
  <c r="AM31" i="26"/>
  <c r="AN31" i="26" s="1"/>
  <c r="AL31" i="26"/>
  <c r="AI31" i="26"/>
  <c r="AH31" i="26"/>
  <c r="AG31" i="26"/>
  <c r="AE31" i="26"/>
  <c r="AF31" i="26" s="1"/>
  <c r="AD31" i="26"/>
  <c r="AA31" i="26"/>
  <c r="Z31" i="26"/>
  <c r="Y31" i="26"/>
  <c r="W31" i="26"/>
  <c r="X31" i="26" s="1"/>
  <c r="V31" i="26"/>
  <c r="S31" i="26"/>
  <c r="R31" i="26"/>
  <c r="Q31" i="26"/>
  <c r="O31" i="26"/>
  <c r="P31" i="26" s="1"/>
  <c r="N31" i="26"/>
  <c r="K31" i="26"/>
  <c r="J31" i="26"/>
  <c r="I31" i="26"/>
  <c r="G31" i="26"/>
  <c r="H31" i="26" s="1"/>
  <c r="F31" i="26"/>
  <c r="C31" i="26"/>
  <c r="B31" i="26"/>
  <c r="BW30" i="26"/>
  <c r="BV30" i="26"/>
  <c r="BX30" i="26" s="1"/>
  <c r="BT30" i="26"/>
  <c r="BR30" i="26"/>
  <c r="BU30" i="26" s="1"/>
  <c r="BO30" i="26"/>
  <c r="BN30" i="26"/>
  <c r="BM30" i="26"/>
  <c r="BK30" i="26"/>
  <c r="BL30" i="26" s="1"/>
  <c r="BJ30" i="26"/>
  <c r="BG30" i="26"/>
  <c r="BF30" i="26"/>
  <c r="BC30" i="26"/>
  <c r="BB30" i="26"/>
  <c r="BE30" i="26" s="1"/>
  <c r="AY30" i="26"/>
  <c r="BA30" i="26" s="1"/>
  <c r="AX30" i="26"/>
  <c r="AZ30" i="26" s="1"/>
  <c r="AU30" i="26"/>
  <c r="AT30" i="26"/>
  <c r="AV30" i="26" s="1"/>
  <c r="AQ30" i="26"/>
  <c r="AS30" i="26" s="1"/>
  <c r="AP30" i="26"/>
  <c r="AR30" i="26" s="1"/>
  <c r="AM30" i="26"/>
  <c r="AL30" i="26"/>
  <c r="AN30" i="26" s="1"/>
  <c r="AI30" i="26"/>
  <c r="AK30" i="26" s="1"/>
  <c r="AH30" i="26"/>
  <c r="AJ30" i="26" s="1"/>
  <c r="AE30" i="26"/>
  <c r="AD30" i="26"/>
  <c r="AF30" i="26" s="1"/>
  <c r="AA30" i="26"/>
  <c r="AC30" i="26" s="1"/>
  <c r="Z30" i="26"/>
  <c r="AB30" i="26" s="1"/>
  <c r="W30" i="26"/>
  <c r="V30" i="26"/>
  <c r="X30" i="26" s="1"/>
  <c r="S30" i="26"/>
  <c r="U30" i="26" s="1"/>
  <c r="R30" i="26"/>
  <c r="T30" i="26" s="1"/>
  <c r="O30" i="26"/>
  <c r="N30" i="26"/>
  <c r="P30" i="26" s="1"/>
  <c r="K30" i="26"/>
  <c r="M30" i="26" s="1"/>
  <c r="J30" i="26"/>
  <c r="L30" i="26" s="1"/>
  <c r="G30" i="26"/>
  <c r="F30" i="26"/>
  <c r="H30" i="26" s="1"/>
  <c r="C30" i="26"/>
  <c r="E30" i="26" s="1"/>
  <c r="B30" i="26"/>
  <c r="D30" i="26" s="1"/>
  <c r="BW29" i="26"/>
  <c r="BX29" i="26" s="1"/>
  <c r="BV29" i="26"/>
  <c r="BU29" i="26"/>
  <c r="BR29" i="26"/>
  <c r="BT29" i="26" s="1"/>
  <c r="BO29" i="26"/>
  <c r="BN29" i="26"/>
  <c r="BP29" i="26" s="1"/>
  <c r="BK29" i="26"/>
  <c r="BM29" i="26" s="1"/>
  <c r="BJ29" i="26"/>
  <c r="BG29" i="26"/>
  <c r="BF29" i="26"/>
  <c r="BI29" i="26" s="1"/>
  <c r="BC29" i="26"/>
  <c r="BB29" i="26"/>
  <c r="BD29" i="26" s="1"/>
  <c r="AY29" i="26"/>
  <c r="BA29" i="26" s="1"/>
  <c r="AX29" i="26"/>
  <c r="AZ29" i="26" s="1"/>
  <c r="AU29" i="26"/>
  <c r="AT29" i="26"/>
  <c r="AV29" i="26" s="1"/>
  <c r="AQ29" i="26"/>
  <c r="AS29" i="26" s="1"/>
  <c r="AP29" i="26"/>
  <c r="AM29" i="26"/>
  <c r="AL29" i="26"/>
  <c r="AK29" i="26"/>
  <c r="AI29" i="26"/>
  <c r="AJ29" i="26" s="1"/>
  <c r="AH29" i="26"/>
  <c r="AE29" i="26"/>
  <c r="AD29" i="26"/>
  <c r="AC29" i="26"/>
  <c r="AA29" i="26"/>
  <c r="AB29" i="26" s="1"/>
  <c r="Z29" i="26"/>
  <c r="W29" i="26"/>
  <c r="V29" i="26"/>
  <c r="U29" i="26"/>
  <c r="S29" i="26"/>
  <c r="T29" i="26" s="1"/>
  <c r="R29" i="26"/>
  <c r="O29" i="26"/>
  <c r="N29" i="26"/>
  <c r="M29" i="26"/>
  <c r="K29" i="26"/>
  <c r="L29" i="26" s="1"/>
  <c r="J29" i="26"/>
  <c r="G29" i="26"/>
  <c r="F29" i="26"/>
  <c r="I29" i="26" s="1"/>
  <c r="C29" i="26"/>
  <c r="B29" i="26"/>
  <c r="D29" i="26" s="1"/>
  <c r="BW28" i="26"/>
  <c r="BX28" i="26" s="1"/>
  <c r="BV28" i="26"/>
  <c r="BR28" i="26"/>
  <c r="BO28" i="26"/>
  <c r="BQ28" i="26" s="1"/>
  <c r="BN28" i="26"/>
  <c r="BP28" i="26" s="1"/>
  <c r="BK28" i="26"/>
  <c r="BJ28" i="26"/>
  <c r="BL28" i="26" s="1"/>
  <c r="BG28" i="26"/>
  <c r="BI28" i="26" s="1"/>
  <c r="BF28" i="26"/>
  <c r="BH28" i="26" s="1"/>
  <c r="BC28" i="26"/>
  <c r="BB28" i="26"/>
  <c r="BD28" i="26" s="1"/>
  <c r="AY28" i="26"/>
  <c r="BA28" i="26" s="1"/>
  <c r="AX28" i="26"/>
  <c r="AZ28" i="26" s="1"/>
  <c r="AU28" i="26"/>
  <c r="AT28" i="26"/>
  <c r="AV28" i="26" s="1"/>
  <c r="AQ28" i="26"/>
  <c r="AS28" i="26" s="1"/>
  <c r="AP28" i="26"/>
  <c r="AR28" i="26" s="1"/>
  <c r="AM28" i="26"/>
  <c r="AL28" i="26"/>
  <c r="AN28" i="26" s="1"/>
  <c r="AI28" i="26"/>
  <c r="AK28" i="26" s="1"/>
  <c r="AH28" i="26"/>
  <c r="AJ28" i="26" s="1"/>
  <c r="AE28" i="26"/>
  <c r="AD28" i="26"/>
  <c r="AF28" i="26" s="1"/>
  <c r="AA28" i="26"/>
  <c r="AC28" i="26" s="1"/>
  <c r="Z28" i="26"/>
  <c r="AB28" i="26" s="1"/>
  <c r="W28" i="26"/>
  <c r="V28" i="26"/>
  <c r="X28" i="26" s="1"/>
  <c r="S28" i="26"/>
  <c r="U28" i="26" s="1"/>
  <c r="R28" i="26"/>
  <c r="T28" i="26" s="1"/>
  <c r="O28" i="26"/>
  <c r="N28" i="26"/>
  <c r="P28" i="26" s="1"/>
  <c r="K28" i="26"/>
  <c r="M28" i="26" s="1"/>
  <c r="J28" i="26"/>
  <c r="L28" i="26" s="1"/>
  <c r="G28" i="26"/>
  <c r="F28" i="26"/>
  <c r="H28" i="26" s="1"/>
  <c r="C28" i="26"/>
  <c r="E28" i="26" s="1"/>
  <c r="B28" i="26"/>
  <c r="D28" i="26" s="1"/>
  <c r="BW27" i="26"/>
  <c r="BX27" i="26" s="1"/>
  <c r="BV27" i="26"/>
  <c r="BU27" i="26"/>
  <c r="BR27" i="26"/>
  <c r="BT27" i="26" s="1"/>
  <c r="BO27" i="26"/>
  <c r="BN27" i="26"/>
  <c r="BP27" i="26" s="1"/>
  <c r="BK27" i="26"/>
  <c r="BM27" i="26" s="1"/>
  <c r="BJ27" i="26"/>
  <c r="BL27" i="26" s="1"/>
  <c r="BG27" i="26"/>
  <c r="BF27" i="26"/>
  <c r="BH27" i="26" s="1"/>
  <c r="BC27" i="26"/>
  <c r="BE27" i="26" s="1"/>
  <c r="BB27" i="26"/>
  <c r="BD27" i="26" s="1"/>
  <c r="AY27" i="26"/>
  <c r="AX27" i="26"/>
  <c r="AZ27" i="26" s="1"/>
  <c r="AU27" i="26"/>
  <c r="AW27" i="26" s="1"/>
  <c r="AT27" i="26"/>
  <c r="AV27" i="26" s="1"/>
  <c r="AQ27" i="26"/>
  <c r="AP27" i="26"/>
  <c r="AR27" i="26" s="1"/>
  <c r="AM27" i="26"/>
  <c r="AO27" i="26" s="1"/>
  <c r="AL27" i="26"/>
  <c r="AN27" i="26" s="1"/>
  <c r="AI27" i="26"/>
  <c r="AH27" i="26"/>
  <c r="AJ27" i="26" s="1"/>
  <c r="AE27" i="26"/>
  <c r="AG27" i="26" s="1"/>
  <c r="AD27" i="26"/>
  <c r="AF27" i="26" s="1"/>
  <c r="AA27" i="26"/>
  <c r="Z27" i="26"/>
  <c r="AB27" i="26" s="1"/>
  <c r="W27" i="26"/>
  <c r="Y27" i="26" s="1"/>
  <c r="V27" i="26"/>
  <c r="S27" i="26"/>
  <c r="R27" i="26"/>
  <c r="Q27" i="26"/>
  <c r="O27" i="26"/>
  <c r="P27" i="26" s="1"/>
  <c r="N27" i="26"/>
  <c r="K27" i="26"/>
  <c r="J27" i="26"/>
  <c r="I27" i="26"/>
  <c r="G27" i="26"/>
  <c r="H27" i="26" s="1"/>
  <c r="F27" i="26"/>
  <c r="C27" i="26"/>
  <c r="B27" i="26"/>
  <c r="BW26" i="26"/>
  <c r="BV26" i="26"/>
  <c r="BX26" i="26" s="1"/>
  <c r="BT26" i="26"/>
  <c r="BR26" i="26"/>
  <c r="BU26" i="26" s="1"/>
  <c r="BO26" i="26"/>
  <c r="BN26" i="26"/>
  <c r="BM26" i="26"/>
  <c r="BK26" i="26"/>
  <c r="BL26" i="26" s="1"/>
  <c r="BJ26" i="26"/>
  <c r="BG26" i="26"/>
  <c r="BF26" i="26"/>
  <c r="BE26" i="26"/>
  <c r="BC26" i="26"/>
  <c r="BD26" i="26" s="1"/>
  <c r="BB26" i="26"/>
  <c r="AY26" i="26"/>
  <c r="AX26" i="26"/>
  <c r="AW26" i="26"/>
  <c r="AU26" i="26"/>
  <c r="AV26" i="26" s="1"/>
  <c r="AT26" i="26"/>
  <c r="AQ26" i="26"/>
  <c r="AP26" i="26"/>
  <c r="AO26" i="26"/>
  <c r="AM26" i="26"/>
  <c r="AN26" i="26" s="1"/>
  <c r="AL26" i="26"/>
  <c r="AI26" i="26"/>
  <c r="AH26" i="26"/>
  <c r="AG26" i="26"/>
  <c r="AE26" i="26"/>
  <c r="AF26" i="26" s="1"/>
  <c r="AD26" i="26"/>
  <c r="AA26" i="26"/>
  <c r="Z26" i="26"/>
  <c r="Y26" i="26"/>
  <c r="W26" i="26"/>
  <c r="X26" i="26" s="1"/>
  <c r="V26" i="26"/>
  <c r="S26" i="26"/>
  <c r="R26" i="26"/>
  <c r="Q26" i="26"/>
  <c r="O26" i="26"/>
  <c r="P26" i="26" s="1"/>
  <c r="N26" i="26"/>
  <c r="K26" i="26"/>
  <c r="J26" i="26"/>
  <c r="I26" i="26"/>
  <c r="G26" i="26"/>
  <c r="H26" i="26" s="1"/>
  <c r="F26" i="26"/>
  <c r="C26" i="26"/>
  <c r="B26" i="26"/>
  <c r="BW25" i="26"/>
  <c r="BV25" i="26"/>
  <c r="BX25" i="26" s="1"/>
  <c r="BT25" i="26"/>
  <c r="BR25" i="26"/>
  <c r="BU25" i="26" s="1"/>
  <c r="BO25" i="26"/>
  <c r="BN25" i="26"/>
  <c r="BM25" i="26"/>
  <c r="BK25" i="26"/>
  <c r="BL25" i="26" s="1"/>
  <c r="BJ25" i="26"/>
  <c r="BG25" i="26"/>
  <c r="BF25" i="26"/>
  <c r="BE25" i="26"/>
  <c r="BC25" i="26"/>
  <c r="BD25" i="26" s="1"/>
  <c r="BB25" i="26"/>
  <c r="AY25" i="26"/>
  <c r="AX25" i="26"/>
  <c r="AW25" i="26"/>
  <c r="AU25" i="26"/>
  <c r="AV25" i="26" s="1"/>
  <c r="AT25" i="26"/>
  <c r="AQ25" i="26"/>
  <c r="AP25" i="26"/>
  <c r="AO25" i="26"/>
  <c r="AM25" i="26"/>
  <c r="AN25" i="26" s="1"/>
  <c r="AL25" i="26"/>
  <c r="AI25" i="26"/>
  <c r="AH25" i="26"/>
  <c r="AG25" i="26"/>
  <c r="AE25" i="26"/>
  <c r="AF25" i="26" s="1"/>
  <c r="AD25" i="26"/>
  <c r="AA25" i="26"/>
  <c r="Z25" i="26"/>
  <c r="Y25" i="26"/>
  <c r="W25" i="26"/>
  <c r="X25" i="26" s="1"/>
  <c r="V25" i="26"/>
  <c r="S25" i="26"/>
  <c r="R25" i="26"/>
  <c r="Q25" i="26"/>
  <c r="O25" i="26"/>
  <c r="P25" i="26" s="1"/>
  <c r="N25" i="26"/>
  <c r="K25" i="26"/>
  <c r="J25" i="26"/>
  <c r="I25" i="26"/>
  <c r="G25" i="26"/>
  <c r="H25" i="26" s="1"/>
  <c r="F25" i="26"/>
  <c r="C25" i="26"/>
  <c r="B25" i="26"/>
  <c r="BW24" i="26"/>
  <c r="BV24" i="26"/>
  <c r="BX24" i="26" s="1"/>
  <c r="BT24" i="26"/>
  <c r="BR24" i="26"/>
  <c r="BU24" i="26" s="1"/>
  <c r="BO24" i="26"/>
  <c r="BN24" i="26"/>
  <c r="BM24" i="26"/>
  <c r="BK24" i="26"/>
  <c r="BL24" i="26" s="1"/>
  <c r="BJ24" i="26"/>
  <c r="BG24" i="26"/>
  <c r="BF24" i="26"/>
  <c r="BE24" i="26"/>
  <c r="BC24" i="26"/>
  <c r="BD24" i="26" s="1"/>
  <c r="BB24" i="26"/>
  <c r="AY24" i="26"/>
  <c r="AX24" i="26"/>
  <c r="AW24" i="26"/>
  <c r="AU24" i="26"/>
  <c r="AV24" i="26" s="1"/>
  <c r="AT24" i="26"/>
  <c r="AQ24" i="26"/>
  <c r="AP24" i="26"/>
  <c r="AO24" i="26"/>
  <c r="AM24" i="26"/>
  <c r="AN24" i="26" s="1"/>
  <c r="AL24" i="26"/>
  <c r="AI24" i="26"/>
  <c r="AH24" i="26"/>
  <c r="AG24" i="26"/>
  <c r="AE24" i="26"/>
  <c r="AF24" i="26" s="1"/>
  <c r="AD24" i="26"/>
  <c r="AA24" i="26"/>
  <c r="Z24" i="26"/>
  <c r="W24" i="26"/>
  <c r="V24" i="26"/>
  <c r="Y24" i="26" s="1"/>
  <c r="S24" i="26"/>
  <c r="U24" i="26" s="1"/>
  <c r="R24" i="26"/>
  <c r="T24" i="26" s="1"/>
  <c r="O24" i="26"/>
  <c r="N24" i="26"/>
  <c r="P24" i="26" s="1"/>
  <c r="K24" i="26"/>
  <c r="M24" i="26" s="1"/>
  <c r="J24" i="26"/>
  <c r="L24" i="26" s="1"/>
  <c r="G24" i="26"/>
  <c r="F24" i="26"/>
  <c r="H24" i="26" s="1"/>
  <c r="C24" i="26"/>
  <c r="E24" i="26" s="1"/>
  <c r="B24" i="26"/>
  <c r="D24" i="26" s="1"/>
  <c r="BW23" i="26"/>
  <c r="BX23" i="26" s="1"/>
  <c r="BV23" i="26"/>
  <c r="BU23" i="26"/>
  <c r="BR23" i="26"/>
  <c r="BT23" i="26" s="1"/>
  <c r="BO23" i="26"/>
  <c r="BN23" i="26"/>
  <c r="BP23" i="26" s="1"/>
  <c r="BK23" i="26"/>
  <c r="BM23" i="26" s="1"/>
  <c r="BJ23" i="26"/>
  <c r="BL23" i="26" s="1"/>
  <c r="BG23" i="26"/>
  <c r="BF23" i="26"/>
  <c r="BH23" i="26" s="1"/>
  <c r="BC23" i="26"/>
  <c r="BE23" i="26" s="1"/>
  <c r="BB23" i="26"/>
  <c r="BD23" i="26" s="1"/>
  <c r="AY23" i="26"/>
  <c r="AX23" i="26"/>
  <c r="AZ23" i="26" s="1"/>
  <c r="AU23" i="26"/>
  <c r="AW23" i="26" s="1"/>
  <c r="AT23" i="26"/>
  <c r="AV23" i="26" s="1"/>
  <c r="AQ23" i="26"/>
  <c r="AP23" i="26"/>
  <c r="AR23" i="26" s="1"/>
  <c r="AM23" i="26"/>
  <c r="AO23" i="26" s="1"/>
  <c r="AL23" i="26"/>
  <c r="AN23" i="26" s="1"/>
  <c r="AI23" i="26"/>
  <c r="AH23" i="26"/>
  <c r="AJ23" i="26" s="1"/>
  <c r="AE23" i="26"/>
  <c r="AG23" i="26" s="1"/>
  <c r="AD23" i="26"/>
  <c r="AF23" i="26" s="1"/>
  <c r="AA23" i="26"/>
  <c r="Z23" i="26"/>
  <c r="AB23" i="26" s="1"/>
  <c r="W23" i="26"/>
  <c r="Y23" i="26" s="1"/>
  <c r="V23" i="26"/>
  <c r="X23" i="26" s="1"/>
  <c r="S23" i="26"/>
  <c r="R23" i="26"/>
  <c r="T23" i="26" s="1"/>
  <c r="O23" i="26"/>
  <c r="N23" i="26"/>
  <c r="M23" i="26"/>
  <c r="K23" i="26"/>
  <c r="L23" i="26" s="1"/>
  <c r="J23" i="26"/>
  <c r="G23" i="26"/>
  <c r="H23" i="26" s="1"/>
  <c r="F23" i="26"/>
  <c r="E23" i="26"/>
  <c r="C23" i="26"/>
  <c r="D23" i="26" s="1"/>
  <c r="B23" i="26"/>
  <c r="BW22" i="26"/>
  <c r="BV22" i="26"/>
  <c r="BX22" i="26" s="1"/>
  <c r="BT22" i="26"/>
  <c r="BR22" i="26"/>
  <c r="BU22" i="26" s="1"/>
  <c r="BQ22" i="26"/>
  <c r="BO22" i="26"/>
  <c r="BP22" i="26" s="1"/>
  <c r="BN22" i="26"/>
  <c r="BK22" i="26"/>
  <c r="BL22" i="26" s="1"/>
  <c r="BJ22" i="26"/>
  <c r="BI22" i="26"/>
  <c r="BG22" i="26"/>
  <c r="BH22" i="26" s="1"/>
  <c r="BF22" i="26"/>
  <c r="BC22" i="26"/>
  <c r="BD22" i="26" s="1"/>
  <c r="BB22" i="26"/>
  <c r="BA22" i="26"/>
  <c r="AY22" i="26"/>
  <c r="AZ22" i="26" s="1"/>
  <c r="AX22" i="26"/>
  <c r="AU22" i="26"/>
  <c r="AV22" i="26" s="1"/>
  <c r="AT22" i="26"/>
  <c r="AS22" i="26"/>
  <c r="AQ22" i="26"/>
  <c r="AR22" i="26" s="1"/>
  <c r="AP22" i="26"/>
  <c r="AM22" i="26"/>
  <c r="AN22" i="26" s="1"/>
  <c r="AL22" i="26"/>
  <c r="AK22" i="26"/>
  <c r="AI22" i="26"/>
  <c r="AJ22" i="26" s="1"/>
  <c r="AH22" i="26"/>
  <c r="AE22" i="26"/>
  <c r="AF22" i="26" s="1"/>
  <c r="AD22" i="26"/>
  <c r="AC22" i="26"/>
  <c r="AA22" i="26"/>
  <c r="AB22" i="26" s="1"/>
  <c r="Z22" i="26"/>
  <c r="W22" i="26"/>
  <c r="X22" i="26" s="1"/>
  <c r="V22" i="26"/>
  <c r="U22" i="26"/>
  <c r="S22" i="26"/>
  <c r="T22" i="26" s="1"/>
  <c r="R22" i="26"/>
  <c r="O22" i="26"/>
  <c r="P22" i="26" s="1"/>
  <c r="N22" i="26"/>
  <c r="M22" i="26"/>
  <c r="K22" i="26"/>
  <c r="L22" i="26" s="1"/>
  <c r="J22" i="26"/>
  <c r="G22" i="26"/>
  <c r="H22" i="26" s="1"/>
  <c r="F22" i="26"/>
  <c r="E22" i="26"/>
  <c r="C22" i="26"/>
  <c r="D22" i="26" s="1"/>
  <c r="B22" i="26"/>
  <c r="BW21" i="26"/>
  <c r="BV21" i="26"/>
  <c r="BX21" i="26" s="1"/>
  <c r="BT21" i="26"/>
  <c r="BR21" i="26"/>
  <c r="BU21" i="26" s="1"/>
  <c r="BQ21" i="26"/>
  <c r="BO21" i="26"/>
  <c r="BP21" i="26" s="1"/>
  <c r="BN21" i="26"/>
  <c r="BK21" i="26"/>
  <c r="BL21" i="26" s="1"/>
  <c r="BJ21" i="26"/>
  <c r="BI21" i="26"/>
  <c r="BG21" i="26"/>
  <c r="BH21" i="26" s="1"/>
  <c r="BF21" i="26"/>
  <c r="BC21" i="26"/>
  <c r="BD21" i="26" s="1"/>
  <c r="BB21" i="26"/>
  <c r="BA21" i="26"/>
  <c r="AY21" i="26"/>
  <c r="AZ21" i="26" s="1"/>
  <c r="AX21" i="26"/>
  <c r="AU21" i="26"/>
  <c r="AV21" i="26" s="1"/>
  <c r="AT21" i="26"/>
  <c r="AS21" i="26"/>
  <c r="AQ21" i="26"/>
  <c r="AR21" i="26" s="1"/>
  <c r="AP21" i="26"/>
  <c r="AM21" i="26"/>
  <c r="AN21" i="26" s="1"/>
  <c r="AL21" i="26"/>
  <c r="AK21" i="26"/>
  <c r="AI21" i="26"/>
  <c r="AJ21" i="26" s="1"/>
  <c r="AH21" i="26"/>
  <c r="AE21" i="26"/>
  <c r="AF21" i="26" s="1"/>
  <c r="AD21" i="26"/>
  <c r="AC21" i="26"/>
  <c r="AA21" i="26"/>
  <c r="AB21" i="26" s="1"/>
  <c r="Z21" i="26"/>
  <c r="W21" i="26"/>
  <c r="X21" i="26" s="1"/>
  <c r="V21" i="26"/>
  <c r="U21" i="26"/>
  <c r="S21" i="26"/>
  <c r="T21" i="26" s="1"/>
  <c r="R21" i="26"/>
  <c r="O21" i="26"/>
  <c r="P21" i="26" s="1"/>
  <c r="N21" i="26"/>
  <c r="M21" i="26"/>
  <c r="K21" i="26"/>
  <c r="L21" i="26" s="1"/>
  <c r="J21" i="26"/>
  <c r="G21" i="26"/>
  <c r="H21" i="26" s="1"/>
  <c r="F21" i="26"/>
  <c r="E21" i="26"/>
  <c r="C21" i="26"/>
  <c r="D21" i="26" s="1"/>
  <c r="B21" i="26"/>
  <c r="BW20" i="26"/>
  <c r="BV20" i="26"/>
  <c r="BX20" i="26" s="1"/>
  <c r="BT20" i="26"/>
  <c r="BR20" i="26"/>
  <c r="BU20" i="26" s="1"/>
  <c r="BQ20" i="26"/>
  <c r="BO20" i="26"/>
  <c r="BP20" i="26" s="1"/>
  <c r="BN20" i="26"/>
  <c r="BK20" i="26"/>
  <c r="BL20" i="26" s="1"/>
  <c r="BJ20" i="26"/>
  <c r="BI20" i="26"/>
  <c r="BG20" i="26"/>
  <c r="BH20" i="26" s="1"/>
  <c r="BF20" i="26"/>
  <c r="BC20" i="26"/>
  <c r="BD20" i="26" s="1"/>
  <c r="BB20" i="26"/>
  <c r="BA20" i="26"/>
  <c r="AY20" i="26"/>
  <c r="AZ20" i="26" s="1"/>
  <c r="AX20" i="26"/>
  <c r="AU20" i="26"/>
  <c r="AV20" i="26" s="1"/>
  <c r="AT20" i="26"/>
  <c r="AS20" i="26"/>
  <c r="AQ20" i="26"/>
  <c r="AR20" i="26" s="1"/>
  <c r="AP20" i="26"/>
  <c r="AM20" i="26"/>
  <c r="AN20" i="26" s="1"/>
  <c r="AL20" i="26"/>
  <c r="AK20" i="26"/>
  <c r="AI20" i="26"/>
  <c r="AJ20" i="26" s="1"/>
  <c r="AH20" i="26"/>
  <c r="AE20" i="26"/>
  <c r="AF20" i="26" s="1"/>
  <c r="AD20" i="26"/>
  <c r="AC20" i="26"/>
  <c r="AA20" i="26"/>
  <c r="AB20" i="26" s="1"/>
  <c r="Z20" i="26"/>
  <c r="W20" i="26"/>
  <c r="X20" i="26" s="1"/>
  <c r="V20" i="26"/>
  <c r="U20" i="26"/>
  <c r="S20" i="26"/>
  <c r="T20" i="26" s="1"/>
  <c r="R20" i="26"/>
  <c r="O20" i="26"/>
  <c r="P20" i="26" s="1"/>
  <c r="N20" i="26"/>
  <c r="M20" i="26"/>
  <c r="K20" i="26"/>
  <c r="L20" i="26" s="1"/>
  <c r="J20" i="26"/>
  <c r="G20" i="26"/>
  <c r="H20" i="26" s="1"/>
  <c r="F20" i="26"/>
  <c r="E20" i="26"/>
  <c r="C20" i="26"/>
  <c r="D20" i="26" s="1"/>
  <c r="B20" i="26"/>
  <c r="BW19" i="26"/>
  <c r="BV19" i="26"/>
  <c r="BX19" i="26" s="1"/>
  <c r="BT19" i="26"/>
  <c r="BR19" i="26"/>
  <c r="BU19" i="26" s="1"/>
  <c r="BQ19" i="26"/>
  <c r="BO19" i="26"/>
  <c r="BP19" i="26" s="1"/>
  <c r="BN19" i="26"/>
  <c r="BK19" i="26"/>
  <c r="BL19" i="26" s="1"/>
  <c r="BJ19" i="26"/>
  <c r="BI19" i="26"/>
  <c r="BG19" i="26"/>
  <c r="BH19" i="26" s="1"/>
  <c r="BF19" i="26"/>
  <c r="BC19" i="26"/>
  <c r="BD19" i="26" s="1"/>
  <c r="BB19" i="26"/>
  <c r="BA19" i="26"/>
  <c r="AY19" i="26"/>
  <c r="AZ19" i="26" s="1"/>
  <c r="AX19" i="26"/>
  <c r="AU19" i="26"/>
  <c r="AV19" i="26" s="1"/>
  <c r="AT19" i="26"/>
  <c r="AS19" i="26"/>
  <c r="AQ19" i="26"/>
  <c r="AR19" i="26" s="1"/>
  <c r="AP19" i="26"/>
  <c r="AM19" i="26"/>
  <c r="AN19" i="26" s="1"/>
  <c r="AL19" i="26"/>
  <c r="AK19" i="26"/>
  <c r="AI19" i="26"/>
  <c r="AJ19" i="26" s="1"/>
  <c r="AH19" i="26"/>
  <c r="AE19" i="26"/>
  <c r="AF19" i="26" s="1"/>
  <c r="AD19" i="26"/>
  <c r="AC19" i="26"/>
  <c r="AA19" i="26"/>
  <c r="AB19" i="26" s="1"/>
  <c r="Z19" i="26"/>
  <c r="W19" i="26"/>
  <c r="X19" i="26" s="1"/>
  <c r="V19" i="26"/>
  <c r="U19" i="26"/>
  <c r="S19" i="26"/>
  <c r="T19" i="26" s="1"/>
  <c r="R19" i="26"/>
  <c r="O19" i="26"/>
  <c r="P19" i="26" s="1"/>
  <c r="N19" i="26"/>
  <c r="M19" i="26"/>
  <c r="K19" i="26"/>
  <c r="L19" i="26" s="1"/>
  <c r="J19" i="26"/>
  <c r="G19" i="26"/>
  <c r="H19" i="26" s="1"/>
  <c r="F19" i="26"/>
  <c r="E19" i="26"/>
  <c r="C19" i="26"/>
  <c r="D19" i="26" s="1"/>
  <c r="B19" i="26"/>
  <c r="BW18" i="26"/>
  <c r="BV18" i="26"/>
  <c r="BX18" i="26" s="1"/>
  <c r="BT18" i="26"/>
  <c r="BR18" i="26"/>
  <c r="BU18" i="26" s="1"/>
  <c r="BQ18" i="26"/>
  <c r="BO18" i="26"/>
  <c r="BP18" i="26" s="1"/>
  <c r="BN18" i="26"/>
  <c r="BK18" i="26"/>
  <c r="BJ18" i="26"/>
  <c r="BM18" i="26" s="1"/>
  <c r="BG18" i="26"/>
  <c r="BI18" i="26" s="1"/>
  <c r="BF18" i="26"/>
  <c r="BE18" i="26"/>
  <c r="BC18" i="26"/>
  <c r="BD18" i="26" s="1"/>
  <c r="BB18" i="26"/>
  <c r="AY18" i="26"/>
  <c r="AZ18" i="26" s="1"/>
  <c r="AX18" i="26"/>
  <c r="AW18" i="26"/>
  <c r="AU18" i="26"/>
  <c r="AV18" i="26" s="1"/>
  <c r="AT18" i="26"/>
  <c r="AQ18" i="26"/>
  <c r="AP18" i="26"/>
  <c r="AS18" i="26" s="1"/>
  <c r="AM18" i="26"/>
  <c r="AL18" i="26"/>
  <c r="AN18" i="26" s="1"/>
  <c r="AI18" i="26"/>
  <c r="AK18" i="26" s="1"/>
  <c r="AH18" i="26"/>
  <c r="AJ18" i="26" s="1"/>
  <c r="AE18" i="26"/>
  <c r="AD18" i="26"/>
  <c r="AF18" i="26" s="1"/>
  <c r="AA18" i="26"/>
  <c r="AC18" i="26" s="1"/>
  <c r="Z18" i="26"/>
  <c r="AB18" i="26" s="1"/>
  <c r="W18" i="26"/>
  <c r="V18" i="26"/>
  <c r="X18" i="26" s="1"/>
  <c r="S18" i="26"/>
  <c r="U18" i="26" s="1"/>
  <c r="R18" i="26"/>
  <c r="T18" i="26" s="1"/>
  <c r="O18" i="26"/>
  <c r="N18" i="26"/>
  <c r="P18" i="26" s="1"/>
  <c r="K18" i="26"/>
  <c r="M18" i="26" s="1"/>
  <c r="J18" i="26"/>
  <c r="L18" i="26" s="1"/>
  <c r="G18" i="26"/>
  <c r="I18" i="26" s="1"/>
  <c r="F18" i="26"/>
  <c r="E18" i="26"/>
  <c r="C18" i="26"/>
  <c r="D18" i="26" s="1"/>
  <c r="B18" i="26"/>
  <c r="BW17" i="26"/>
  <c r="BV17" i="26"/>
  <c r="BX17" i="26" s="1"/>
  <c r="BT17" i="26"/>
  <c r="BR17" i="26"/>
  <c r="BU17" i="26" s="1"/>
  <c r="BQ17" i="26"/>
  <c r="BO17" i="26"/>
  <c r="BP17" i="26" s="1"/>
  <c r="BN17" i="26"/>
  <c r="BK17" i="26"/>
  <c r="BL17" i="26" s="1"/>
  <c r="BJ17" i="26"/>
  <c r="BI17" i="26"/>
  <c r="BG17" i="26"/>
  <c r="BH17" i="26" s="1"/>
  <c r="BF17" i="26"/>
  <c r="BC17" i="26"/>
  <c r="BD17" i="26" s="1"/>
  <c r="BB17" i="26"/>
  <c r="BA17" i="26"/>
  <c r="AY17" i="26"/>
  <c r="AZ17" i="26" s="1"/>
  <c r="AX17" i="26"/>
  <c r="AU17" i="26"/>
  <c r="AV17" i="26" s="1"/>
  <c r="AT17" i="26"/>
  <c r="AS17" i="26"/>
  <c r="AQ17" i="26"/>
  <c r="AR17" i="26" s="1"/>
  <c r="AP17" i="26"/>
  <c r="AM17" i="26"/>
  <c r="AN17" i="26" s="1"/>
  <c r="AL17" i="26"/>
  <c r="AK17" i="26"/>
  <c r="AI17" i="26"/>
  <c r="AJ17" i="26" s="1"/>
  <c r="AH17" i="26"/>
  <c r="AE17" i="26"/>
  <c r="AF17" i="26" s="1"/>
  <c r="AD17" i="26"/>
  <c r="AC17" i="26"/>
  <c r="AA17" i="26"/>
  <c r="AB17" i="26" s="1"/>
  <c r="Z17" i="26"/>
  <c r="W17" i="26"/>
  <c r="X17" i="26" s="1"/>
  <c r="V17" i="26"/>
  <c r="U17" i="26"/>
  <c r="S17" i="26"/>
  <c r="T17" i="26" s="1"/>
  <c r="R17" i="26"/>
  <c r="O17" i="26"/>
  <c r="P17" i="26" s="1"/>
  <c r="N17" i="26"/>
  <c r="M17" i="26"/>
  <c r="K17" i="26"/>
  <c r="L17" i="26" s="1"/>
  <c r="J17" i="26"/>
  <c r="G17" i="26"/>
  <c r="H17" i="26" s="1"/>
  <c r="F17" i="26"/>
  <c r="E17" i="26"/>
  <c r="C17" i="26"/>
  <c r="D17" i="26" s="1"/>
  <c r="B17" i="26"/>
  <c r="BW16" i="26"/>
  <c r="BV16" i="26"/>
  <c r="BX16" i="26" s="1"/>
  <c r="BT16" i="26"/>
  <c r="BR16" i="26"/>
  <c r="BU16" i="26" s="1"/>
  <c r="BQ16" i="26"/>
  <c r="BO16" i="26"/>
  <c r="BP16" i="26" s="1"/>
  <c r="BN16" i="26"/>
  <c r="BK16" i="26"/>
  <c r="BL16" i="26" s="1"/>
  <c r="BJ16" i="26"/>
  <c r="BI16" i="26"/>
  <c r="BG16" i="26"/>
  <c r="BH16" i="26" s="1"/>
  <c r="BF16" i="26"/>
  <c r="BC16" i="26"/>
  <c r="BD16" i="26" s="1"/>
  <c r="BB16" i="26"/>
  <c r="BA16" i="26"/>
  <c r="AY16" i="26"/>
  <c r="AZ16" i="26" s="1"/>
  <c r="AX16" i="26"/>
  <c r="AU16" i="26"/>
  <c r="AV16" i="26" s="1"/>
  <c r="AT16" i="26"/>
  <c r="AS16" i="26"/>
  <c r="AQ16" i="26"/>
  <c r="AR16" i="26" s="1"/>
  <c r="AP16" i="26"/>
  <c r="AM16" i="26"/>
  <c r="AN16" i="26" s="1"/>
  <c r="AL16" i="26"/>
  <c r="AI16" i="26"/>
  <c r="AH16" i="26"/>
  <c r="AK16" i="26" s="1"/>
  <c r="AE16" i="26"/>
  <c r="AG16" i="26" s="1"/>
  <c r="AD16" i="26"/>
  <c r="AF16" i="26" s="1"/>
  <c r="AA16" i="26"/>
  <c r="Z16" i="26"/>
  <c r="AB16" i="26" s="1"/>
  <c r="W16" i="26"/>
  <c r="Y16" i="26" s="1"/>
  <c r="V16" i="26"/>
  <c r="X16" i="26" s="1"/>
  <c r="S16" i="26"/>
  <c r="R16" i="26"/>
  <c r="T16" i="26" s="1"/>
  <c r="O16" i="26"/>
  <c r="Q16" i="26" s="1"/>
  <c r="N16" i="26"/>
  <c r="P16" i="26" s="1"/>
  <c r="K16" i="26"/>
  <c r="J16" i="26"/>
  <c r="J9" i="26" s="1"/>
  <c r="G16" i="26"/>
  <c r="I16" i="26" s="1"/>
  <c r="F16" i="26"/>
  <c r="H16" i="26" s="1"/>
  <c r="C16" i="26"/>
  <c r="B16" i="26"/>
  <c r="D16" i="26" s="1"/>
  <c r="BW15" i="26"/>
  <c r="BX15" i="26" s="1"/>
  <c r="BV15" i="26"/>
  <c r="BR15" i="26"/>
  <c r="BT15" i="26" s="1"/>
  <c r="BO15" i="26"/>
  <c r="BQ15" i="26" s="1"/>
  <c r="BN15" i="26"/>
  <c r="BP15" i="26" s="1"/>
  <c r="BK15" i="26"/>
  <c r="BJ15" i="26"/>
  <c r="BJ9" i="26" s="1"/>
  <c r="BG15" i="26"/>
  <c r="BI15" i="26" s="1"/>
  <c r="BF15" i="26"/>
  <c r="BH15" i="26" s="1"/>
  <c r="BC15" i="26"/>
  <c r="BB15" i="26"/>
  <c r="BB9" i="26" s="1"/>
  <c r="AY15" i="26"/>
  <c r="BA15" i="26" s="1"/>
  <c r="AX15" i="26"/>
  <c r="AZ15" i="26" s="1"/>
  <c r="AU15" i="26"/>
  <c r="AT15" i="26"/>
  <c r="AT9" i="26" s="1"/>
  <c r="AQ15" i="26"/>
  <c r="AS15" i="26" s="1"/>
  <c r="AP15" i="26"/>
  <c r="AR15" i="26" s="1"/>
  <c r="AM15" i="26"/>
  <c r="AL15" i="26"/>
  <c r="AL9" i="26" s="1"/>
  <c r="AI15" i="26"/>
  <c r="AK15" i="26" s="1"/>
  <c r="AH15" i="26"/>
  <c r="AJ15" i="26" s="1"/>
  <c r="AE15" i="26"/>
  <c r="AD15" i="26"/>
  <c r="AD9" i="26" s="1"/>
  <c r="AA15" i="26"/>
  <c r="AC15" i="26" s="1"/>
  <c r="Z15" i="26"/>
  <c r="AB15" i="26" s="1"/>
  <c r="W15" i="26"/>
  <c r="V15" i="26"/>
  <c r="X15" i="26" s="1"/>
  <c r="S15" i="26"/>
  <c r="U15" i="26" s="1"/>
  <c r="R15" i="26"/>
  <c r="T15" i="26" s="1"/>
  <c r="O15" i="26"/>
  <c r="N15" i="26"/>
  <c r="N9" i="26" s="1"/>
  <c r="K15" i="26"/>
  <c r="M15" i="26" s="1"/>
  <c r="J15" i="26"/>
  <c r="L15" i="26" s="1"/>
  <c r="G15" i="26"/>
  <c r="F15" i="26"/>
  <c r="H15" i="26" s="1"/>
  <c r="C15" i="26"/>
  <c r="E15" i="26" s="1"/>
  <c r="B15" i="26"/>
  <c r="D15" i="26" s="1"/>
  <c r="BW14" i="26"/>
  <c r="BX14" i="26" s="1"/>
  <c r="BV14" i="26"/>
  <c r="BU14" i="26"/>
  <c r="BR14" i="26"/>
  <c r="BT14" i="26" s="1"/>
  <c r="BO14" i="26"/>
  <c r="BN14" i="26"/>
  <c r="BP14" i="26" s="1"/>
  <c r="BK14" i="26"/>
  <c r="BM14" i="26" s="1"/>
  <c r="BJ14" i="26"/>
  <c r="BL14" i="26" s="1"/>
  <c r="BG14" i="26"/>
  <c r="BF14" i="26"/>
  <c r="BH14" i="26" s="1"/>
  <c r="BC14" i="26"/>
  <c r="BE14" i="26" s="1"/>
  <c r="BB14" i="26"/>
  <c r="BD14" i="26" s="1"/>
  <c r="AY14" i="26"/>
  <c r="AX14" i="26"/>
  <c r="AZ14" i="26" s="1"/>
  <c r="AU14" i="26"/>
  <c r="AW14" i="26" s="1"/>
  <c r="AT14" i="26"/>
  <c r="AV14" i="26" s="1"/>
  <c r="AQ14" i="26"/>
  <c r="AP14" i="26"/>
  <c r="AR14" i="26" s="1"/>
  <c r="AM14" i="26"/>
  <c r="AO14" i="26" s="1"/>
  <c r="AL14" i="26"/>
  <c r="AN14" i="26" s="1"/>
  <c r="AI14" i="26"/>
  <c r="AH14" i="26"/>
  <c r="AJ14" i="26" s="1"/>
  <c r="AE14" i="26"/>
  <c r="AG14" i="26" s="1"/>
  <c r="AD14" i="26"/>
  <c r="AF14" i="26" s="1"/>
  <c r="AA14" i="26"/>
  <c r="Z14" i="26"/>
  <c r="AB14" i="26" s="1"/>
  <c r="W14" i="26"/>
  <c r="Y14" i="26" s="1"/>
  <c r="V14" i="26"/>
  <c r="X14" i="26" s="1"/>
  <c r="S14" i="26"/>
  <c r="R14" i="26"/>
  <c r="R9" i="26" s="1"/>
  <c r="O14" i="26"/>
  <c r="Q14" i="26" s="1"/>
  <c r="N14" i="26"/>
  <c r="K14" i="26"/>
  <c r="J14" i="26"/>
  <c r="M14" i="26" s="1"/>
  <c r="G14" i="26"/>
  <c r="F14" i="26"/>
  <c r="H14" i="26" s="1"/>
  <c r="C14" i="26"/>
  <c r="E14" i="26" s="1"/>
  <c r="B14" i="26"/>
  <c r="D14" i="26" s="1"/>
  <c r="BW13" i="26"/>
  <c r="BX13" i="26" s="1"/>
  <c r="BV13" i="26"/>
  <c r="BU13" i="26"/>
  <c r="BR13" i="26"/>
  <c r="BT13" i="26" s="1"/>
  <c r="BO13" i="26"/>
  <c r="BN13" i="26"/>
  <c r="BN9" i="26" s="1"/>
  <c r="BK13" i="26"/>
  <c r="BM13" i="26" s="1"/>
  <c r="BJ13" i="26"/>
  <c r="BL13" i="26" s="1"/>
  <c r="BG13" i="26"/>
  <c r="BF13" i="26"/>
  <c r="BF9" i="26" s="1"/>
  <c r="BC13" i="26"/>
  <c r="BE13" i="26" s="1"/>
  <c r="BB13" i="26"/>
  <c r="BD13" i="26" s="1"/>
  <c r="AY13" i="26"/>
  <c r="AX13" i="26"/>
  <c r="AX9" i="26" s="1"/>
  <c r="AU13" i="26"/>
  <c r="AW13" i="26" s="1"/>
  <c r="AT13" i="26"/>
  <c r="AV13" i="26" s="1"/>
  <c r="AQ13" i="26"/>
  <c r="AP13" i="26"/>
  <c r="AP9" i="26" s="1"/>
  <c r="AM13" i="26"/>
  <c r="AO13" i="26" s="1"/>
  <c r="AL13" i="26"/>
  <c r="AN13" i="26" s="1"/>
  <c r="AI13" i="26"/>
  <c r="AK13" i="26" s="1"/>
  <c r="AH13" i="26"/>
  <c r="AG13" i="26"/>
  <c r="AE13" i="26"/>
  <c r="AF13" i="26" s="1"/>
  <c r="AD13" i="26"/>
  <c r="AA13" i="26"/>
  <c r="AB13" i="26" s="1"/>
  <c r="Z13" i="26"/>
  <c r="Y13" i="26"/>
  <c r="W13" i="26"/>
  <c r="X13" i="26" s="1"/>
  <c r="V13" i="26"/>
  <c r="S13" i="26"/>
  <c r="T13" i="26" s="1"/>
  <c r="R13" i="26"/>
  <c r="Q13" i="26"/>
  <c r="O13" i="26"/>
  <c r="P13" i="26" s="1"/>
  <c r="N13" i="26"/>
  <c r="K13" i="26"/>
  <c r="L13" i="26" s="1"/>
  <c r="J13" i="26"/>
  <c r="I13" i="26"/>
  <c r="G13" i="26"/>
  <c r="H13" i="26" s="1"/>
  <c r="F13" i="26"/>
  <c r="C13" i="26"/>
  <c r="D13" i="26" s="1"/>
  <c r="B13" i="26"/>
  <c r="BW12" i="26"/>
  <c r="BV12" i="26"/>
  <c r="BX12" i="26" s="1"/>
  <c r="BT12" i="26"/>
  <c r="BR12" i="26"/>
  <c r="BU12" i="26" s="1"/>
  <c r="BO12" i="26"/>
  <c r="BP12" i="26" s="1"/>
  <c r="BN12" i="26"/>
  <c r="BM12" i="26"/>
  <c r="BK12" i="26"/>
  <c r="BL12" i="26" s="1"/>
  <c r="BJ12" i="26"/>
  <c r="BG12" i="26"/>
  <c r="BH12" i="26" s="1"/>
  <c r="BF12" i="26"/>
  <c r="BE12" i="26"/>
  <c r="BC12" i="26"/>
  <c r="BD12" i="26" s="1"/>
  <c r="BB12" i="26"/>
  <c r="AY12" i="26"/>
  <c r="AZ12" i="26" s="1"/>
  <c r="AX12" i="26"/>
  <c r="AW12" i="26"/>
  <c r="AU12" i="26"/>
  <c r="AV12" i="26" s="1"/>
  <c r="AT12" i="26"/>
  <c r="AQ12" i="26"/>
  <c r="AR12" i="26" s="1"/>
  <c r="AP12" i="26"/>
  <c r="AO12" i="26"/>
  <c r="AM12" i="26"/>
  <c r="AN12" i="26" s="1"/>
  <c r="AL12" i="26"/>
  <c r="AI12" i="26"/>
  <c r="AJ12" i="26" s="1"/>
  <c r="AH12" i="26"/>
  <c r="AG12" i="26"/>
  <c r="AE12" i="26"/>
  <c r="AF12" i="26" s="1"/>
  <c r="AD12" i="26"/>
  <c r="AA12" i="26"/>
  <c r="AB12" i="26" s="1"/>
  <c r="Z12" i="26"/>
  <c r="Y12" i="26"/>
  <c r="W12" i="26"/>
  <c r="X12" i="26" s="1"/>
  <c r="V12" i="26"/>
  <c r="S12" i="26"/>
  <c r="T12" i="26" s="1"/>
  <c r="R12" i="26"/>
  <c r="Q12" i="26"/>
  <c r="O12" i="26"/>
  <c r="P12" i="26" s="1"/>
  <c r="N12" i="26"/>
  <c r="K12" i="26"/>
  <c r="L12" i="26" s="1"/>
  <c r="J12" i="26"/>
  <c r="I12" i="26"/>
  <c r="G12" i="26"/>
  <c r="H12" i="26" s="1"/>
  <c r="F12" i="26"/>
  <c r="C12" i="26"/>
  <c r="D12" i="26" s="1"/>
  <c r="B12" i="26"/>
  <c r="BW11" i="26"/>
  <c r="BV11" i="26"/>
  <c r="BX11" i="26" s="1"/>
  <c r="BT11" i="26"/>
  <c r="BR11" i="26"/>
  <c r="BU11" i="26" s="1"/>
  <c r="BO11" i="26"/>
  <c r="BP11" i="26" s="1"/>
  <c r="BN11" i="26"/>
  <c r="BM11" i="26"/>
  <c r="BK11" i="26"/>
  <c r="BL11" i="26" s="1"/>
  <c r="BJ11" i="26"/>
  <c r="BG11" i="26"/>
  <c r="BH11" i="26" s="1"/>
  <c r="BF11" i="26"/>
  <c r="BE11" i="26"/>
  <c r="BC11" i="26"/>
  <c r="BD11" i="26" s="1"/>
  <c r="BB11" i="26"/>
  <c r="AY11" i="26"/>
  <c r="AZ11" i="26" s="1"/>
  <c r="AX11" i="26"/>
  <c r="AW11" i="26"/>
  <c r="AU11" i="26"/>
  <c r="AV11" i="26" s="1"/>
  <c r="AT11" i="26"/>
  <c r="AQ11" i="26"/>
  <c r="AR11" i="26" s="1"/>
  <c r="AP11" i="26"/>
  <c r="AO11" i="26"/>
  <c r="AM11" i="26"/>
  <c r="AN11" i="26" s="1"/>
  <c r="AL11" i="26"/>
  <c r="AI11" i="26"/>
  <c r="AJ11" i="26" s="1"/>
  <c r="AH11" i="26"/>
  <c r="AG11" i="26"/>
  <c r="AE11" i="26"/>
  <c r="AF11" i="26" s="1"/>
  <c r="AD11" i="26"/>
  <c r="AA11" i="26"/>
  <c r="AB11" i="26" s="1"/>
  <c r="Z11" i="26"/>
  <c r="Y11" i="26"/>
  <c r="W11" i="26"/>
  <c r="X11" i="26" s="1"/>
  <c r="V11" i="26"/>
  <c r="S11" i="26"/>
  <c r="T11" i="26" s="1"/>
  <c r="R11" i="26"/>
  <c r="Q11" i="26"/>
  <c r="O11" i="26"/>
  <c r="P11" i="26" s="1"/>
  <c r="N11" i="26"/>
  <c r="K11" i="26"/>
  <c r="L11" i="26" s="1"/>
  <c r="J11" i="26"/>
  <c r="I11" i="26"/>
  <c r="G11" i="26"/>
  <c r="H11" i="26" s="1"/>
  <c r="F11" i="26"/>
  <c r="C11" i="26"/>
  <c r="D11" i="26" s="1"/>
  <c r="B11" i="26"/>
  <c r="BW10" i="26"/>
  <c r="BV10" i="26"/>
  <c r="BX10" i="26" s="1"/>
  <c r="BT10" i="26"/>
  <c r="BR10" i="26"/>
  <c r="BU10" i="26" s="1"/>
  <c r="BO10" i="26"/>
  <c r="BP10" i="26" s="1"/>
  <c r="BN10" i="26"/>
  <c r="BM10" i="26"/>
  <c r="BK10" i="26"/>
  <c r="BL10" i="26" s="1"/>
  <c r="BJ10" i="26"/>
  <c r="BG10" i="26"/>
  <c r="BH10" i="26" s="1"/>
  <c r="BF10" i="26"/>
  <c r="BE10" i="26"/>
  <c r="BC10" i="26"/>
  <c r="BD10" i="26" s="1"/>
  <c r="BB10" i="26"/>
  <c r="AY10" i="26"/>
  <c r="AZ10" i="26" s="1"/>
  <c r="AX10" i="26"/>
  <c r="AW10" i="26"/>
  <c r="AU10" i="26"/>
  <c r="AV10" i="26" s="1"/>
  <c r="AT10" i="26"/>
  <c r="AQ10" i="26"/>
  <c r="AR10" i="26" s="1"/>
  <c r="AP10" i="26"/>
  <c r="AO10" i="26"/>
  <c r="AM10" i="26"/>
  <c r="AN10" i="26" s="1"/>
  <c r="AL10" i="26"/>
  <c r="AI10" i="26"/>
  <c r="AJ10" i="26" s="1"/>
  <c r="AH10" i="26"/>
  <c r="AG10" i="26"/>
  <c r="AE10" i="26"/>
  <c r="AF10" i="26" s="1"/>
  <c r="AD10" i="26"/>
  <c r="AA10" i="26"/>
  <c r="AB10" i="26" s="1"/>
  <c r="Z10" i="26"/>
  <c r="Y10" i="26"/>
  <c r="W10" i="26"/>
  <c r="X10" i="26" s="1"/>
  <c r="V10" i="26"/>
  <c r="S10" i="26"/>
  <c r="T10" i="26" s="1"/>
  <c r="R10" i="26"/>
  <c r="Q10" i="26"/>
  <c r="O10" i="26"/>
  <c r="P10" i="26" s="1"/>
  <c r="N10" i="26"/>
  <c r="K10" i="26"/>
  <c r="L10" i="26" s="1"/>
  <c r="J10" i="26"/>
  <c r="G10" i="26"/>
  <c r="F10" i="26"/>
  <c r="F9" i="26" s="1"/>
  <c r="C10" i="26"/>
  <c r="E10" i="26" s="1"/>
  <c r="B10" i="26"/>
  <c r="B9" i="26" s="1"/>
  <c r="BW9" i="26"/>
  <c r="BX9" i="26" s="1"/>
  <c r="BV9" i="26"/>
  <c r="BT9" i="26"/>
  <c r="BR9" i="26"/>
  <c r="BO9" i="26"/>
  <c r="BP9" i="26" s="1"/>
  <c r="BK9" i="26"/>
  <c r="BL9" i="26" s="1"/>
  <c r="BG9" i="26"/>
  <c r="BH9" i="26" s="1"/>
  <c r="BC9" i="26"/>
  <c r="BD9" i="26" s="1"/>
  <c r="AY9" i="26"/>
  <c r="AZ9" i="26" s="1"/>
  <c r="AU9" i="26"/>
  <c r="AV9" i="26" s="1"/>
  <c r="AQ9" i="26"/>
  <c r="AR9" i="26" s="1"/>
  <c r="AM9" i="26"/>
  <c r="AN9" i="26" s="1"/>
  <c r="AI9" i="26"/>
  <c r="AJ9" i="26" s="1"/>
  <c r="AH9" i="26"/>
  <c r="AE9" i="26"/>
  <c r="AF9" i="26" s="1"/>
  <c r="Z9" i="26"/>
  <c r="V9" i="26"/>
  <c r="S9" i="26"/>
  <c r="O9" i="26"/>
  <c r="P9" i="26" s="1"/>
  <c r="K9" i="26"/>
  <c r="L9" i="26" s="1"/>
  <c r="G9" i="26"/>
  <c r="H9" i="26" s="1"/>
  <c r="C9" i="26"/>
  <c r="D9" i="26" s="1"/>
  <c r="C29" i="25"/>
  <c r="B29" i="25"/>
  <c r="C28" i="25"/>
  <c r="D28" i="25" s="1"/>
  <c r="B28" i="25"/>
  <c r="C27" i="25"/>
  <c r="E27" i="25" s="1"/>
  <c r="B27" i="25"/>
  <c r="C26" i="25"/>
  <c r="E26" i="25" s="1"/>
  <c r="B26" i="25"/>
  <c r="C25" i="25"/>
  <c r="E25" i="25" s="1"/>
  <c r="B25" i="25"/>
  <c r="C24" i="25"/>
  <c r="E24" i="25" s="1"/>
  <c r="B24" i="25"/>
  <c r="C19" i="25"/>
  <c r="E19" i="25" s="1"/>
  <c r="B19" i="25"/>
  <c r="C18" i="25"/>
  <c r="E18" i="25" s="1"/>
  <c r="B18" i="25"/>
  <c r="C17" i="25"/>
  <c r="E17" i="25" s="1"/>
  <c r="B17" i="25"/>
  <c r="C16" i="25"/>
  <c r="E16" i="25" s="1"/>
  <c r="B16" i="25"/>
  <c r="C15" i="25"/>
  <c r="E15" i="25" s="1"/>
  <c r="B15" i="25"/>
  <c r="C14" i="25"/>
  <c r="E14" i="25" s="1"/>
  <c r="B14" i="25"/>
  <c r="C13" i="25"/>
  <c r="B13" i="25"/>
  <c r="E13" i="25" s="1"/>
  <c r="C12" i="25"/>
  <c r="E12" i="25" s="1"/>
  <c r="B12" i="25"/>
  <c r="D12" i="25" s="1"/>
  <c r="C11" i="25"/>
  <c r="E11" i="25" s="1"/>
  <c r="B11" i="25"/>
  <c r="D11" i="25" s="1"/>
  <c r="C10" i="25"/>
  <c r="E10" i="25" s="1"/>
  <c r="B10" i="25"/>
  <c r="D10" i="25" s="1"/>
  <c r="C9" i="25"/>
  <c r="E9" i="25" s="1"/>
  <c r="B9" i="25"/>
  <c r="C8" i="25"/>
  <c r="E8" i="25" s="1"/>
  <c r="B8" i="25"/>
  <c r="C7" i="25"/>
  <c r="E7" i="25" s="1"/>
  <c r="B7" i="25"/>
  <c r="C6" i="25"/>
  <c r="E6" i="25" s="1"/>
  <c r="B6" i="25"/>
  <c r="C5" i="25"/>
  <c r="E5" i="25" s="1"/>
  <c r="B5" i="25"/>
  <c r="F18" i="9"/>
  <c r="F17" i="9"/>
  <c r="E17" i="9"/>
  <c r="F16" i="9"/>
  <c r="E16" i="9"/>
  <c r="F15" i="9"/>
  <c r="E15" i="9"/>
  <c r="F14" i="9"/>
  <c r="F13" i="9"/>
  <c r="F12" i="9"/>
  <c r="F11" i="9"/>
  <c r="F10" i="9"/>
  <c r="D8" i="9"/>
  <c r="E8" i="9" s="1"/>
  <c r="C8" i="9"/>
  <c r="F28" i="8"/>
  <c r="E28" i="8"/>
  <c r="F27" i="8"/>
  <c r="E27" i="8"/>
  <c r="F26" i="8"/>
  <c r="E26" i="8"/>
  <c r="F25" i="8"/>
  <c r="E25" i="8"/>
  <c r="F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F16" i="8"/>
  <c r="E16" i="8"/>
  <c r="F15" i="8"/>
  <c r="E15" i="8"/>
  <c r="F14" i="8"/>
  <c r="E14" i="8"/>
  <c r="F13" i="8"/>
  <c r="E13" i="8"/>
  <c r="F12" i="8"/>
  <c r="F11" i="8"/>
  <c r="E11" i="8"/>
  <c r="F10" i="8"/>
  <c r="E10" i="8"/>
  <c r="D8" i="8"/>
  <c r="E8" i="8" s="1"/>
  <c r="C8" i="8"/>
  <c r="J37" i="7"/>
  <c r="I37" i="7"/>
  <c r="F37" i="7"/>
  <c r="J36" i="7"/>
  <c r="I36" i="7"/>
  <c r="F36" i="7"/>
  <c r="J35" i="7"/>
  <c r="I35" i="7"/>
  <c r="F35" i="7"/>
  <c r="E35" i="7"/>
  <c r="J34" i="7"/>
  <c r="I34" i="7"/>
  <c r="F34" i="7"/>
  <c r="E34" i="7"/>
  <c r="J33" i="7"/>
  <c r="I33" i="7"/>
  <c r="F33" i="7"/>
  <c r="E33" i="7"/>
  <c r="J32" i="7"/>
  <c r="I32" i="7"/>
  <c r="F32" i="7"/>
  <c r="J31" i="7"/>
  <c r="I31" i="7"/>
  <c r="F31" i="7"/>
  <c r="J30" i="7"/>
  <c r="I30" i="7"/>
  <c r="F30" i="7"/>
  <c r="E30" i="7"/>
  <c r="J29" i="7"/>
  <c r="I29" i="7"/>
  <c r="F29" i="7"/>
  <c r="E29" i="7"/>
  <c r="J28" i="7"/>
  <c r="I28" i="7"/>
  <c r="F28" i="7"/>
  <c r="E28" i="7"/>
  <c r="J27" i="7"/>
  <c r="I27" i="7"/>
  <c r="F27" i="7"/>
  <c r="J26" i="7"/>
  <c r="I26" i="7"/>
  <c r="F26" i="7"/>
  <c r="J25" i="7"/>
  <c r="I25" i="7"/>
  <c r="F25" i="7"/>
  <c r="E25" i="7"/>
  <c r="J24" i="7"/>
  <c r="I24" i="7"/>
  <c r="F24" i="7"/>
  <c r="E24" i="7"/>
  <c r="J23" i="7"/>
  <c r="I23" i="7"/>
  <c r="F23" i="7"/>
  <c r="E23" i="7"/>
  <c r="J22" i="7"/>
  <c r="I22" i="7"/>
  <c r="F22" i="7"/>
  <c r="E22" i="7"/>
  <c r="J21" i="7"/>
  <c r="I21" i="7"/>
  <c r="F21" i="7"/>
  <c r="J20" i="7"/>
  <c r="I20" i="7"/>
  <c r="F20" i="7"/>
  <c r="E20" i="7"/>
  <c r="J19" i="7"/>
  <c r="I19" i="7"/>
  <c r="F19" i="7"/>
  <c r="E19" i="7"/>
  <c r="J18" i="7"/>
  <c r="I18" i="7"/>
  <c r="F18" i="7"/>
  <c r="J17" i="7"/>
  <c r="I17" i="7"/>
  <c r="F17" i="7"/>
  <c r="J16" i="7"/>
  <c r="I16" i="7"/>
  <c r="F16" i="7"/>
  <c r="J15" i="7"/>
  <c r="I15" i="7"/>
  <c r="F15" i="7"/>
  <c r="E15" i="7"/>
  <c r="J14" i="7"/>
  <c r="I14" i="7"/>
  <c r="F14" i="7"/>
  <c r="J13" i="7"/>
  <c r="I13" i="7"/>
  <c r="F13" i="7"/>
  <c r="E13" i="7"/>
  <c r="J12" i="7"/>
  <c r="I12" i="7"/>
  <c r="F12" i="7"/>
  <c r="E12" i="7"/>
  <c r="J11" i="7"/>
  <c r="I11" i="7"/>
  <c r="F11" i="7"/>
  <c r="J10" i="7"/>
  <c r="I10" i="7"/>
  <c r="F10" i="7"/>
  <c r="E10" i="7"/>
  <c r="D9" i="7"/>
  <c r="H34" i="7" s="1"/>
  <c r="C9" i="7"/>
  <c r="U9" i="26" l="1"/>
  <c r="I9" i="26"/>
  <c r="Q9" i="26"/>
  <c r="AK9" i="26"/>
  <c r="AO9" i="26"/>
  <c r="AW9" i="26"/>
  <c r="BE9" i="26"/>
  <c r="BI9" i="26"/>
  <c r="BM9" i="26"/>
  <c r="D10" i="26"/>
  <c r="AZ13" i="26"/>
  <c r="BP13" i="26"/>
  <c r="T14" i="26"/>
  <c r="AF15" i="26"/>
  <c r="Q23" i="26"/>
  <c r="P23" i="26"/>
  <c r="AB24" i="26"/>
  <c r="AC24" i="26"/>
  <c r="AR24" i="26"/>
  <c r="AS24" i="26"/>
  <c r="BH24" i="26"/>
  <c r="BI24" i="26"/>
  <c r="D25" i="26"/>
  <c r="E25" i="26"/>
  <c r="T25" i="26"/>
  <c r="U25" i="26"/>
  <c r="AJ25" i="26"/>
  <c r="AK25" i="26"/>
  <c r="AZ25" i="26"/>
  <c r="BA25" i="26"/>
  <c r="BP25" i="26"/>
  <c r="BQ25" i="26"/>
  <c r="L26" i="26"/>
  <c r="M26" i="26"/>
  <c r="AB26" i="26"/>
  <c r="AC26" i="26"/>
  <c r="AR26" i="26"/>
  <c r="AS26" i="26"/>
  <c r="BH26" i="26"/>
  <c r="BI26" i="26"/>
  <c r="D27" i="26"/>
  <c r="E27" i="26"/>
  <c r="T27" i="26"/>
  <c r="U27" i="26"/>
  <c r="E9" i="26"/>
  <c r="M9" i="26"/>
  <c r="AG9" i="26"/>
  <c r="AS9" i="26"/>
  <c r="BA9" i="26"/>
  <c r="BQ9" i="26"/>
  <c r="I10" i="26"/>
  <c r="AR13" i="26"/>
  <c r="BH13" i="26"/>
  <c r="P15" i="26"/>
  <c r="AN15" i="26"/>
  <c r="AV15" i="26"/>
  <c r="BD15" i="26"/>
  <c r="BL15" i="26"/>
  <c r="L16" i="26"/>
  <c r="X29" i="26"/>
  <c r="Y29" i="26"/>
  <c r="AN29" i="26"/>
  <c r="AO29" i="26"/>
  <c r="BH30" i="26"/>
  <c r="BI30" i="26"/>
  <c r="D31" i="26"/>
  <c r="E31" i="26"/>
  <c r="T31" i="26"/>
  <c r="U31" i="26"/>
  <c r="AJ31" i="26"/>
  <c r="AK31" i="26"/>
  <c r="AZ31" i="26"/>
  <c r="BA31" i="26"/>
  <c r="BP31" i="26"/>
  <c r="BQ31" i="26"/>
  <c r="L33" i="26"/>
  <c r="M33" i="26"/>
  <c r="AF33" i="26"/>
  <c r="AG33" i="26"/>
  <c r="AV33" i="26"/>
  <c r="AW33" i="26"/>
  <c r="BL33" i="26"/>
  <c r="BM33" i="26"/>
  <c r="H34" i="26"/>
  <c r="I34" i="26"/>
  <c r="X34" i="26"/>
  <c r="Y34" i="26"/>
  <c r="AN34" i="26"/>
  <c r="AO34" i="26"/>
  <c r="BD34" i="26"/>
  <c r="BE34" i="26"/>
  <c r="P35" i="26"/>
  <c r="Q35" i="26"/>
  <c r="AF35" i="26"/>
  <c r="AG35" i="26"/>
  <c r="AV35" i="26"/>
  <c r="AW35" i="26"/>
  <c r="BL35" i="26"/>
  <c r="BM35" i="26"/>
  <c r="H36" i="26"/>
  <c r="I36" i="26"/>
  <c r="X36" i="26"/>
  <c r="Y36" i="26"/>
  <c r="AN36" i="26"/>
  <c r="AO36" i="26"/>
  <c r="BD36" i="26"/>
  <c r="BE36" i="26"/>
  <c r="P37" i="26"/>
  <c r="Q37" i="26"/>
  <c r="AF37" i="26"/>
  <c r="AG37" i="26"/>
  <c r="AV37" i="26"/>
  <c r="AW37" i="26"/>
  <c r="W9" i="26"/>
  <c r="AA9" i="26"/>
  <c r="AC9" i="26" s="1"/>
  <c r="H10" i="26"/>
  <c r="M10" i="26"/>
  <c r="U10" i="26"/>
  <c r="AC10" i="26"/>
  <c r="AK10" i="26"/>
  <c r="AS10" i="26"/>
  <c r="BA10" i="26"/>
  <c r="BI10" i="26"/>
  <c r="BQ10" i="26"/>
  <c r="E11" i="26"/>
  <c r="M11" i="26"/>
  <c r="U11" i="26"/>
  <c r="AC11" i="26"/>
  <c r="AK11" i="26"/>
  <c r="AS11" i="26"/>
  <c r="BA11" i="26"/>
  <c r="BI11" i="26"/>
  <c r="BQ11" i="26"/>
  <c r="E12" i="26"/>
  <c r="M12" i="26"/>
  <c r="U12" i="26"/>
  <c r="AC12" i="26"/>
  <c r="AK12" i="26"/>
  <c r="AS12" i="26"/>
  <c r="BA12" i="26"/>
  <c r="BI12" i="26"/>
  <c r="BQ12" i="26"/>
  <c r="E13" i="26"/>
  <c r="M13" i="26"/>
  <c r="U13" i="26"/>
  <c r="AC13" i="26"/>
  <c r="AS13" i="26"/>
  <c r="BA13" i="26"/>
  <c r="BI13" i="26"/>
  <c r="BQ13" i="26"/>
  <c r="I14" i="26"/>
  <c r="U14" i="26"/>
  <c r="AC14" i="26"/>
  <c r="AK14" i="26"/>
  <c r="AS14" i="26"/>
  <c r="BA14" i="26"/>
  <c r="BI14" i="26"/>
  <c r="BQ14" i="26"/>
  <c r="I15" i="26"/>
  <c r="Q15" i="26"/>
  <c r="Y15" i="26"/>
  <c r="AG15" i="26"/>
  <c r="AO15" i="26"/>
  <c r="AW15" i="26"/>
  <c r="BE15" i="26"/>
  <c r="BM15" i="26"/>
  <c r="BU15" i="26"/>
  <c r="E16" i="26"/>
  <c r="M16" i="26"/>
  <c r="U16" i="26"/>
  <c r="AC16" i="26"/>
  <c r="AO16" i="26"/>
  <c r="AW16" i="26"/>
  <c r="BE16" i="26"/>
  <c r="BM16" i="26"/>
  <c r="I17" i="26"/>
  <c r="Q17" i="26"/>
  <c r="Y17" i="26"/>
  <c r="AG17" i="26"/>
  <c r="AO17" i="26"/>
  <c r="AW17" i="26"/>
  <c r="BE17" i="26"/>
  <c r="BM17" i="26"/>
  <c r="Q18" i="26"/>
  <c r="Y18" i="26"/>
  <c r="AG18" i="26"/>
  <c r="AO18" i="26"/>
  <c r="BA18" i="26"/>
  <c r="I19" i="26"/>
  <c r="Q19" i="26"/>
  <c r="Y19" i="26"/>
  <c r="AG19" i="26"/>
  <c r="AO19" i="26"/>
  <c r="AW19" i="26"/>
  <c r="BE19" i="26"/>
  <c r="BM19" i="26"/>
  <c r="I20" i="26"/>
  <c r="Q20" i="26"/>
  <c r="Y20" i="26"/>
  <c r="AG20" i="26"/>
  <c r="AO20" i="26"/>
  <c r="AW20" i="26"/>
  <c r="BE20" i="26"/>
  <c r="BM20" i="26"/>
  <c r="I21" i="26"/>
  <c r="Q21" i="26"/>
  <c r="Y21" i="26"/>
  <c r="AG21" i="26"/>
  <c r="AO21" i="26"/>
  <c r="AW21" i="26"/>
  <c r="BE21" i="26"/>
  <c r="BM21" i="26"/>
  <c r="I22" i="26"/>
  <c r="Q22" i="26"/>
  <c r="Y22" i="26"/>
  <c r="AG22" i="26"/>
  <c r="AO22" i="26"/>
  <c r="AW22" i="26"/>
  <c r="BE22" i="26"/>
  <c r="BM22" i="26"/>
  <c r="I23" i="26"/>
  <c r="AJ24" i="26"/>
  <c r="AK24" i="26"/>
  <c r="AZ24" i="26"/>
  <c r="BA24" i="26"/>
  <c r="BP24" i="26"/>
  <c r="BQ24" i="26"/>
  <c r="L25" i="26"/>
  <c r="M25" i="26"/>
  <c r="AB25" i="26"/>
  <c r="AC25" i="26"/>
  <c r="AR25" i="26"/>
  <c r="AS25" i="26"/>
  <c r="BH25" i="26"/>
  <c r="BI25" i="26"/>
  <c r="D26" i="26"/>
  <c r="E26" i="26"/>
  <c r="T26" i="26"/>
  <c r="U26" i="26"/>
  <c r="AJ26" i="26"/>
  <c r="AK26" i="26"/>
  <c r="AZ26" i="26"/>
  <c r="BA26" i="26"/>
  <c r="BP26" i="26"/>
  <c r="BQ26" i="26"/>
  <c r="L27" i="26"/>
  <c r="M27" i="26"/>
  <c r="BT28" i="26"/>
  <c r="BU28" i="26"/>
  <c r="P29" i="26"/>
  <c r="Q29" i="26"/>
  <c r="AF29" i="26"/>
  <c r="AG29" i="26"/>
  <c r="AV32" i="26"/>
  <c r="AW32" i="26"/>
  <c r="BP32" i="26"/>
  <c r="BQ32" i="26"/>
  <c r="U23" i="26"/>
  <c r="AC23" i="26"/>
  <c r="AK23" i="26"/>
  <c r="AS23" i="26"/>
  <c r="BA23" i="26"/>
  <c r="BI23" i="26"/>
  <c r="BQ23" i="26"/>
  <c r="I24" i="26"/>
  <c r="Q24" i="26"/>
  <c r="AC27" i="26"/>
  <c r="AK27" i="26"/>
  <c r="AS27" i="26"/>
  <c r="BA27" i="26"/>
  <c r="BI27" i="26"/>
  <c r="BQ27" i="26"/>
  <c r="I28" i="26"/>
  <c r="Q28" i="26"/>
  <c r="Y28" i="26"/>
  <c r="AG28" i="26"/>
  <c r="AO28" i="26"/>
  <c r="AW28" i="26"/>
  <c r="BE28" i="26"/>
  <c r="BM28" i="26"/>
  <c r="E29" i="26"/>
  <c r="AW29" i="26"/>
  <c r="BE29" i="26"/>
  <c r="BQ29" i="26"/>
  <c r="I30" i="26"/>
  <c r="Q30" i="26"/>
  <c r="Y30" i="26"/>
  <c r="AG30" i="26"/>
  <c r="AO30" i="26"/>
  <c r="AW30" i="26"/>
  <c r="BP30" i="26"/>
  <c r="BQ30" i="26"/>
  <c r="L31" i="26"/>
  <c r="M31" i="26"/>
  <c r="AB31" i="26"/>
  <c r="AC31" i="26"/>
  <c r="AR31" i="26"/>
  <c r="AS31" i="26"/>
  <c r="BH31" i="26"/>
  <c r="BI31" i="26"/>
  <c r="D32" i="26"/>
  <c r="E32" i="26"/>
  <c r="BD32" i="26"/>
  <c r="BE32" i="26"/>
  <c r="D33" i="26"/>
  <c r="E33" i="26"/>
  <c r="T33" i="26"/>
  <c r="U33" i="26"/>
  <c r="BD30" i="26"/>
  <c r="M32" i="26"/>
  <c r="U32" i="26"/>
  <c r="AC32" i="26"/>
  <c r="AK32" i="26"/>
  <c r="X33" i="26"/>
  <c r="Y33" i="26"/>
  <c r="AN33" i="26"/>
  <c r="AO33" i="26"/>
  <c r="BD33" i="26"/>
  <c r="BE33" i="26"/>
  <c r="P34" i="26"/>
  <c r="Q34" i="26"/>
  <c r="AF34" i="26"/>
  <c r="AG34" i="26"/>
  <c r="AV34" i="26"/>
  <c r="AW34" i="26"/>
  <c r="BL34" i="26"/>
  <c r="BM34" i="26"/>
  <c r="H35" i="26"/>
  <c r="I35" i="26"/>
  <c r="X35" i="26"/>
  <c r="Y35" i="26"/>
  <c r="AN35" i="26"/>
  <c r="AO35" i="26"/>
  <c r="BD35" i="26"/>
  <c r="BE35" i="26"/>
  <c r="P36" i="26"/>
  <c r="Q36" i="26"/>
  <c r="AF36" i="26"/>
  <c r="AG36" i="26"/>
  <c r="AV36" i="26"/>
  <c r="AW36" i="26"/>
  <c r="BL36" i="26"/>
  <c r="BM36" i="26"/>
  <c r="H37" i="26"/>
  <c r="I37" i="26"/>
  <c r="X37" i="26"/>
  <c r="Y37" i="26"/>
  <c r="AN37" i="26"/>
  <c r="AO37" i="26"/>
  <c r="BE37" i="26"/>
  <c r="BL37" i="26"/>
  <c r="BU37" i="26"/>
  <c r="E28" i="25"/>
  <c r="D5" i="25"/>
  <c r="D6" i="25"/>
  <c r="D7" i="25"/>
  <c r="D8" i="25"/>
  <c r="D14" i="25"/>
  <c r="D15" i="25"/>
  <c r="D16" i="25"/>
  <c r="D17" i="25"/>
  <c r="D18" i="25"/>
  <c r="D19" i="25"/>
  <c r="D24" i="25"/>
  <c r="D25" i="25"/>
  <c r="D26" i="25"/>
  <c r="D27" i="25"/>
  <c r="F8" i="9"/>
  <c r="F8" i="8"/>
  <c r="F9" i="7"/>
  <c r="H12" i="7"/>
  <c r="H15" i="7"/>
  <c r="H16" i="7"/>
  <c r="H17" i="7"/>
  <c r="H18" i="7"/>
  <c r="H20" i="7"/>
  <c r="H21" i="7"/>
  <c r="H23" i="7"/>
  <c r="H25" i="7"/>
  <c r="H26" i="7"/>
  <c r="H27" i="7"/>
  <c r="H29" i="7"/>
  <c r="H33" i="7"/>
  <c r="H35" i="7"/>
  <c r="H36" i="7"/>
  <c r="E9" i="7"/>
  <c r="H10" i="7"/>
  <c r="H11" i="7"/>
  <c r="H13" i="7"/>
  <c r="H14" i="7"/>
  <c r="H19" i="7"/>
  <c r="H22" i="7"/>
  <c r="H24" i="7"/>
  <c r="H28" i="7"/>
  <c r="H30" i="7"/>
  <c r="H31" i="7"/>
  <c r="H32" i="7"/>
  <c r="C7" i="18"/>
  <c r="B7" i="18"/>
  <c r="D9" i="17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Y9" i="26" l="1"/>
  <c r="X9" i="26"/>
  <c r="D31" i="17"/>
  <c r="C7" i="17"/>
  <c r="D7" i="17" s="1"/>
  <c r="B7" i="17"/>
  <c r="D10" i="16"/>
  <c r="C8" i="16"/>
  <c r="B7" i="16"/>
  <c r="D9" i="18"/>
  <c r="D10" i="18"/>
  <c r="D11" i="18"/>
  <c r="D12" i="18"/>
  <c r="D13" i="18"/>
  <c r="D14" i="18"/>
  <c r="D15" i="18"/>
  <c r="D16" i="18"/>
  <c r="D17" i="18"/>
  <c r="D7" i="18"/>
  <c r="D8" i="17"/>
  <c r="D11" i="17"/>
  <c r="D12" i="17"/>
  <c r="D13" i="17"/>
  <c r="D14" i="17"/>
  <c r="D15" i="17"/>
  <c r="D16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7" i="16"/>
  <c r="G96" i="22" l="1"/>
  <c r="G97" i="22"/>
  <c r="G98" i="22"/>
  <c r="G99" i="22"/>
  <c r="G100" i="22"/>
  <c r="G101" i="22"/>
  <c r="G102" i="22"/>
  <c r="G103" i="22"/>
  <c r="G104" i="22"/>
  <c r="G105" i="22"/>
  <c r="G106" i="22"/>
  <c r="G107" i="22"/>
  <c r="G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95" i="22"/>
  <c r="G86" i="22"/>
  <c r="G87" i="22"/>
  <c r="G88" i="22"/>
  <c r="G89" i="22"/>
  <c r="G90" i="22"/>
  <c r="G91" i="22"/>
  <c r="G92" i="22"/>
  <c r="G93" i="22"/>
  <c r="G85" i="22"/>
  <c r="D86" i="22"/>
  <c r="D87" i="22"/>
  <c r="D88" i="22"/>
  <c r="D89" i="22"/>
  <c r="D90" i="22"/>
  <c r="D91" i="22"/>
  <c r="D92" i="22"/>
  <c r="D93" i="22"/>
  <c r="D85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70" i="22"/>
  <c r="G60" i="22"/>
  <c r="G61" i="22"/>
  <c r="G62" i="22"/>
  <c r="G63" i="22"/>
  <c r="G64" i="22"/>
  <c r="G65" i="22"/>
  <c r="G66" i="22"/>
  <c r="G67" i="22"/>
  <c r="G68" i="22"/>
  <c r="D61" i="22"/>
  <c r="D62" i="22"/>
  <c r="D63" i="22"/>
  <c r="D64" i="22"/>
  <c r="D65" i="22"/>
  <c r="D66" i="22"/>
  <c r="D67" i="22"/>
  <c r="D68" i="22"/>
  <c r="D60" i="22"/>
  <c r="G50" i="22"/>
  <c r="G51" i="22"/>
  <c r="G52" i="22"/>
  <c r="G53" i="22"/>
  <c r="G54" i="22"/>
  <c r="G55" i="22"/>
  <c r="G56" i="22"/>
  <c r="G57" i="22"/>
  <c r="G58" i="22"/>
  <c r="D51" i="22"/>
  <c r="D52" i="22"/>
  <c r="D53" i="22"/>
  <c r="D54" i="22"/>
  <c r="D55" i="22"/>
  <c r="D56" i="22"/>
  <c r="D57" i="22"/>
  <c r="D58" i="22"/>
  <c r="D50" i="22"/>
  <c r="G40" i="22"/>
  <c r="G41" i="22"/>
  <c r="G42" i="22"/>
  <c r="G43" i="22"/>
  <c r="G44" i="22"/>
  <c r="G45" i="22"/>
  <c r="G46" i="22"/>
  <c r="G47" i="22"/>
  <c r="G48" i="22"/>
  <c r="G39" i="22"/>
  <c r="D40" i="22"/>
  <c r="D41" i="22"/>
  <c r="D42" i="22"/>
  <c r="D43" i="22"/>
  <c r="D44" i="22"/>
  <c r="D45" i="22"/>
  <c r="D46" i="22"/>
  <c r="D47" i="22"/>
  <c r="D48" i="22"/>
  <c r="D39" i="22"/>
  <c r="G30" i="22"/>
  <c r="G31" i="22"/>
  <c r="G32" i="22"/>
  <c r="G33" i="22"/>
  <c r="G34" i="22"/>
  <c r="G35" i="22"/>
  <c r="G36" i="22"/>
  <c r="G37" i="22"/>
  <c r="G29" i="22"/>
  <c r="D30" i="22"/>
  <c r="D31" i="22"/>
  <c r="D32" i="22"/>
  <c r="D33" i="22"/>
  <c r="D34" i="22"/>
  <c r="D35" i="22"/>
  <c r="D36" i="22"/>
  <c r="D37" i="22"/>
  <c r="D29" i="22"/>
  <c r="G20" i="22"/>
  <c r="G21" i="22"/>
  <c r="G22" i="22"/>
  <c r="G23" i="22"/>
  <c r="G24" i="22"/>
  <c r="G25" i="22"/>
  <c r="G26" i="22"/>
  <c r="G27" i="22"/>
  <c r="G19" i="22"/>
  <c r="D20" i="22"/>
  <c r="D21" i="22"/>
  <c r="D22" i="22"/>
  <c r="D23" i="22"/>
  <c r="D24" i="22"/>
  <c r="D25" i="22"/>
  <c r="D26" i="22"/>
  <c r="D19" i="22"/>
  <c r="G10" i="22"/>
  <c r="G11" i="22"/>
  <c r="G12" i="22"/>
  <c r="G13" i="22"/>
  <c r="G14" i="22"/>
  <c r="G15" i="22"/>
  <c r="G16" i="22"/>
  <c r="G17" i="22"/>
  <c r="G9" i="22"/>
  <c r="D10" i="22"/>
  <c r="D11" i="22"/>
  <c r="D12" i="22"/>
  <c r="D13" i="22"/>
  <c r="D14" i="22"/>
  <c r="D15" i="22"/>
  <c r="D16" i="22"/>
  <c r="D17" i="22"/>
  <c r="D9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8" i="21"/>
  <c r="H6" i="33"/>
  <c r="F6" i="33"/>
  <c r="D6" i="33"/>
  <c r="B6" i="33"/>
  <c r="G5" i="15"/>
  <c r="D5" i="15"/>
  <c r="D12" i="15"/>
  <c r="G7" i="15" l="1"/>
  <c r="G8" i="15"/>
  <c r="G9" i="15"/>
  <c r="G10" i="15"/>
  <c r="G11" i="15"/>
  <c r="G12" i="15"/>
  <c r="G13" i="15"/>
  <c r="G14" i="15"/>
  <c r="G15" i="15"/>
  <c r="D7" i="15"/>
  <c r="D8" i="15"/>
  <c r="D9" i="15"/>
  <c r="D10" i="15"/>
  <c r="D11" i="15"/>
  <c r="D13" i="15"/>
  <c r="D14" i="15"/>
  <c r="D15" i="15"/>
  <c r="C5" i="15"/>
  <c r="F5" i="15"/>
  <c r="D6" i="14" l="1"/>
  <c r="E5" i="14"/>
  <c r="B5" i="14"/>
  <c r="F5" i="14"/>
  <c r="G5" i="14" s="1"/>
  <c r="C5" i="14"/>
  <c r="D5" i="14" s="1"/>
  <c r="H6" i="30"/>
  <c r="F6" i="30"/>
  <c r="D6" i="30"/>
  <c r="B6" i="30"/>
  <c r="H7" i="29"/>
  <c r="F7" i="29"/>
  <c r="D7" i="29" l="1"/>
  <c r="B7" i="29" l="1"/>
  <c r="G6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5" i="13"/>
  <c r="E6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5" i="13"/>
  <c r="B6" i="13"/>
  <c r="D6" i="13" s="1"/>
  <c r="F6" i="13"/>
  <c r="C6" i="13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95" i="20"/>
  <c r="G85" i="20"/>
  <c r="G86" i="20"/>
  <c r="G87" i="20"/>
  <c r="G88" i="20"/>
  <c r="G89" i="20"/>
  <c r="G90" i="20"/>
  <c r="G91" i="20"/>
  <c r="G92" i="20"/>
  <c r="G93" i="20"/>
  <c r="G84" i="20"/>
  <c r="D85" i="20"/>
  <c r="D86" i="20"/>
  <c r="D87" i="20"/>
  <c r="D88" i="20"/>
  <c r="D89" i="20"/>
  <c r="D90" i="20"/>
  <c r="D91" i="20"/>
  <c r="D92" i="20"/>
  <c r="D93" i="20"/>
  <c r="D84" i="20"/>
  <c r="D82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68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G63" i="20"/>
  <c r="G64" i="20"/>
  <c r="G65" i="20"/>
  <c r="G66" i="20"/>
  <c r="G62" i="20"/>
  <c r="D63" i="20"/>
  <c r="D64" i="20"/>
  <c r="D65" i="20"/>
  <c r="D66" i="20"/>
  <c r="D62" i="20"/>
  <c r="G53" i="20"/>
  <c r="D53" i="20"/>
  <c r="G60" i="20"/>
  <c r="G54" i="20"/>
  <c r="G55" i="20"/>
  <c r="G56" i="20"/>
  <c r="G57" i="20"/>
  <c r="G58" i="20"/>
  <c r="G59" i="20"/>
  <c r="D54" i="20"/>
  <c r="D55" i="20"/>
  <c r="D56" i="20"/>
  <c r="D57" i="20"/>
  <c r="D58" i="20"/>
  <c r="D59" i="20"/>
  <c r="D60" i="20"/>
  <c r="G46" i="20"/>
  <c r="G47" i="20"/>
  <c r="G48" i="20"/>
  <c r="G49" i="20"/>
  <c r="G50" i="20"/>
  <c r="G51" i="20"/>
  <c r="G45" i="20"/>
  <c r="D46" i="20"/>
  <c r="D47" i="20"/>
  <c r="D48" i="20"/>
  <c r="D49" i="20"/>
  <c r="D50" i="20"/>
  <c r="D51" i="20"/>
  <c r="D45" i="20"/>
  <c r="G34" i="20"/>
  <c r="G35" i="20"/>
  <c r="G36" i="20"/>
  <c r="G37" i="20"/>
  <c r="G38" i="20"/>
  <c r="G39" i="20"/>
  <c r="G40" i="20"/>
  <c r="G41" i="20"/>
  <c r="G42" i="20"/>
  <c r="G43" i="20"/>
  <c r="G33" i="20"/>
  <c r="D34" i="20"/>
  <c r="D35" i="20"/>
  <c r="D36" i="20"/>
  <c r="D37" i="20"/>
  <c r="D38" i="20"/>
  <c r="D39" i="20"/>
  <c r="D40" i="20"/>
  <c r="D41" i="20"/>
  <c r="D42" i="20"/>
  <c r="D43" i="20"/>
  <c r="D33" i="20"/>
  <c r="G20" i="20" l="1"/>
  <c r="G31" i="20"/>
  <c r="G30" i="20"/>
  <c r="G29" i="20"/>
  <c r="G28" i="20"/>
  <c r="G27" i="20"/>
  <c r="G26" i="20"/>
  <c r="G25" i="20"/>
  <c r="G24" i="20"/>
  <c r="G23" i="20"/>
  <c r="G22" i="20"/>
  <c r="G21" i="20"/>
  <c r="D20" i="20"/>
  <c r="D9" i="20"/>
  <c r="D18" i="20"/>
  <c r="D21" i="20"/>
  <c r="D22" i="20"/>
  <c r="D23" i="20"/>
  <c r="D24" i="20"/>
  <c r="D25" i="20"/>
  <c r="D26" i="20"/>
  <c r="D27" i="20"/>
  <c r="D28" i="20"/>
  <c r="D29" i="20"/>
  <c r="D30" i="20"/>
  <c r="D31" i="20"/>
  <c r="G18" i="20"/>
  <c r="G17" i="20"/>
  <c r="G16" i="20"/>
  <c r="G15" i="20"/>
  <c r="G14" i="20"/>
  <c r="G13" i="20"/>
  <c r="G12" i="20"/>
  <c r="G11" i="20"/>
  <c r="G10" i="20"/>
  <c r="G9" i="20"/>
  <c r="D10" i="20"/>
  <c r="D11" i="20"/>
  <c r="D12" i="20"/>
  <c r="D13" i="20"/>
  <c r="D14" i="20"/>
  <c r="D15" i="20"/>
  <c r="D16" i="20"/>
  <c r="D17" i="20"/>
  <c r="E8" i="19"/>
  <c r="E10" i="19"/>
  <c r="E9" i="19"/>
  <c r="E15" i="19"/>
  <c r="G11" i="11" l="1"/>
  <c r="E5" i="11"/>
  <c r="D7" i="11"/>
  <c r="G6" i="11"/>
  <c r="G7" i="11"/>
  <c r="G9" i="11"/>
  <c r="G10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5" i="11"/>
  <c r="D6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5" i="11"/>
  <c r="B5" i="11"/>
  <c r="F5" i="11"/>
  <c r="G15" i="12"/>
  <c r="G11" i="12"/>
  <c r="G10" i="12"/>
  <c r="G9" i="12"/>
  <c r="G8" i="12"/>
  <c r="G7" i="12"/>
  <c r="G5" i="12"/>
  <c r="G12" i="12"/>
  <c r="G13" i="12"/>
  <c r="G14" i="12"/>
  <c r="D8" i="12"/>
  <c r="D9" i="12"/>
  <c r="D10" i="12"/>
  <c r="D11" i="12"/>
  <c r="D12" i="12"/>
  <c r="D13" i="12"/>
  <c r="D14" i="12"/>
  <c r="D15" i="12"/>
  <c r="D7" i="12"/>
  <c r="D5" i="12"/>
  <c r="C5" i="12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G5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D5" i="10"/>
  <c r="C5" i="10"/>
  <c r="F5" i="10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E11" i="19"/>
  <c r="E12" i="19"/>
  <c r="E13" i="19"/>
  <c r="E14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C5" i="11" l="1"/>
</calcChain>
</file>

<file path=xl/sharedStrings.xml><?xml version="1.0" encoding="utf-8"?>
<sst xmlns="http://schemas.openxmlformats.org/spreadsheetml/2006/main" count="1655" uniqueCount="550">
  <si>
    <t>%</t>
  </si>
  <si>
    <t>Кількість вакансій, одиниць</t>
  </si>
  <si>
    <t>Усього</t>
  </si>
  <si>
    <t xml:space="preserve"> + (-)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</si>
  <si>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</si>
  <si>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</si>
  <si>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</si>
  <si>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</si>
  <si>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</si>
  <si>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</si>
  <si>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</si>
  <si>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</si>
  <si>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</si>
  <si>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</si>
  <si>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</si>
  <si>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</si>
  <si>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</si>
  <si>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</si>
  <si>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</si>
  <si>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</si>
  <si>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</si>
  <si>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</si>
  <si>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</si>
  <si>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</si>
  <si>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</si>
  <si>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</si>
  <si>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</si>
  <si>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</si>
  <si>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</si>
  <si>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</si>
  <si>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</si>
  <si>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</si>
  <si>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</si>
  <si>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</si>
  <si>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</si>
  <si>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</si>
  <si>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</si>
  <si>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</si>
  <si>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</si>
  <si>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</si>
  <si>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</si>
  <si>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</si>
  <si>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</si>
  <si>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</si>
  <si>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</si>
  <si>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</si>
  <si>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</si>
  <si>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</si>
  <si>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</si>
  <si>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</si>
  <si>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</si>
  <si>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</si>
  <si>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</si>
  <si>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</si>
  <si>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</si>
  <si>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</si>
  <si>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</si>
  <si>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</si>
  <si>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</si>
  <si>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</si>
  <si>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</si>
  <si>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</si>
  <si>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</si>
  <si>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</si>
  <si>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</si>
  <si>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</si>
  <si>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</si>
  <si>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</si>
  <si>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</si>
  <si>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</si>
  <si>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</si>
  <si>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</si>
  <si>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</si>
  <si>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</si>
  <si>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</si>
  <si>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</si>
  <si>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</si>
  <si>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</si>
  <si>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</si>
  <si>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</si>
  <si>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</si>
  <si>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</si>
  <si>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</si>
  <si>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</si>
  <si>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</si>
  <si>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</si>
  <si>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</si>
  <si>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</si>
  <si>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</si>
  <si>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</si>
  <si>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</si>
  <si>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</si>
  <si>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</si>
  <si>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</si>
  <si>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</si>
  <si>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</si>
  <si>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</si>
  <si>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</si>
  <si>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</si>
  <si>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</si>
  <si>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</si>
  <si>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</si>
  <si>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</si>
  <si>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</si>
  <si>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</si>
  <si>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</si>
  <si>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</si>
  <si>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</si>
  <si>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</si>
  <si>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</si>
  <si>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</si>
  <si>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</si>
  <si>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</si>
  <si>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</si>
  <si>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</si>
  <si>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</si>
  <si>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</si>
  <si>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</si>
  <si>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</si>
  <si>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</si>
  <si>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</si>
  <si>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</si>
  <si>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</si>
  <si>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</si>
  <si>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</si>
  <si>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</si>
  <si>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</si>
  <si>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</si>
  <si>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</si>
  <si>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</si>
  <si>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</si>
  <si>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</si>
  <si>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</si>
  <si>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</si>
  <si>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</si>
  <si>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</si>
  <si>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</si>
  <si>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</si>
  <si>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</si>
  <si>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</si>
  <si>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</si>
  <si>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начальник відділу поштового зв'язку</t>
  </si>
  <si>
    <t xml:space="preserve"> юрисконсульт</t>
  </si>
  <si>
    <t xml:space="preserve"> інженер з охорони праці</t>
  </si>
  <si>
    <t xml:space="preserve"> провізор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</si>
  <si>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</si>
  <si>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</si>
  <si>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</si>
  <si>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</si>
  <si>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</si>
  <si>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</si>
  <si>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</si>
  <si>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</si>
  <si>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</si>
  <si>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</si>
  <si>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</si>
  <si>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</si>
  <si>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</si>
  <si>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</si>
  <si>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</si>
  <si>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</si>
  <si>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</si>
  <si>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</si>
  <si>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</si>
  <si>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</si>
  <si>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</si>
  <si>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</si>
  <si>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</si>
  <si>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</si>
  <si>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</si>
  <si>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</si>
  <si>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</si>
  <si>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</si>
  <si>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</si>
  <si>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</si>
  <si>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</si>
  <si>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</si>
  <si>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Станом на 01.02.2020 р.</t>
  </si>
  <si>
    <t>Станом на 01.02.2021 р.</t>
  </si>
  <si>
    <t>Січень                        2020 р.</t>
  </si>
  <si>
    <t>Січень                     2021 р.</t>
  </si>
  <si>
    <t>Січень 2021 року</t>
  </si>
  <si>
    <t>Станом на 1 лютого 2021 року</t>
  </si>
  <si>
    <t>станом на 1 лютого 2021 року</t>
  </si>
  <si>
    <t>у 4,5 р.</t>
  </si>
  <si>
    <t xml:space="preserve"> лікар загальної практики-сімейний лікар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</si>
  <si>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</si>
  <si>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</si>
  <si>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</si>
  <si>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лісник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</si>
  <si>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</si>
  <si>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</si>
  <si>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оператор верстатів з програмним керуванням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</si>
  <si>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</si>
  <si>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</si>
  <si>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</si>
  <si>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</si>
  <si>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</si>
  <si>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</si>
  <si>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агроном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</si>
  <si>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</si>
  <si>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</si>
  <si>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</si>
  <si>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</si>
  <si>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</si>
  <si>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покоївка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</si>
  <si>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</si>
  <si>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</si>
  <si>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</si>
  <si>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</si>
  <si>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</si>
  <si>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</si>
  <si>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</si>
  <si>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</si>
  <si>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</si>
  <si>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</si>
  <si>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>є найбільшою у січні 2021 року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</si>
  <si>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</si>
  <si>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</si>
  <si>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</si>
  <si>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</si>
  <si>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вальник лісу</t>
  </si>
  <si>
    <t xml:space="preserve"> столяр</t>
  </si>
  <si>
    <t xml:space="preserve"> укладальник виробів</t>
  </si>
  <si>
    <t>у січні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</si>
  <si>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</si>
  <si>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</si>
  <si>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</si>
  <si>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</si>
  <si>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</si>
  <si>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</si>
  <si>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</si>
  <si>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</si>
  <si>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</si>
  <si>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</si>
  <si>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</si>
  <si>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</si>
  <si>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</si>
  <si>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</si>
  <si>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</si>
  <si>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</si>
  <si>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</si>
  <si>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</si>
  <si>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</si>
  <si>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</si>
  <si>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у січні 2020 - 2021 рр.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</si>
  <si>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</si>
  <si>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</si>
  <si>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</si>
  <si>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</si>
  <si>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</si>
  <si>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</si>
  <si>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</si>
  <si>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</si>
  <si>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</si>
  <si>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</si>
  <si>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</si>
  <si>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</si>
  <si>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</si>
  <si>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</si>
  <si>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</si>
  <si>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</si>
  <si>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</si>
  <si>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</si>
  <si>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Січень 2021 р.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</si>
  <si>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</si>
  <si>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</si>
  <si>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</si>
  <si>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</si>
  <si>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</si>
  <si>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</si>
  <si>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</si>
  <si>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</si>
  <si>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</si>
  <si>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</si>
  <si>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</si>
  <si>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</si>
  <si>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</si>
  <si>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</si>
  <si>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</si>
  <si>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</si>
  <si>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</si>
  <si>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Виробництво цукру</t>
  </si>
  <si>
    <t>Складське господарство</t>
  </si>
  <si>
    <t>"Виробництво хліба та хлібобулочних виробів</t>
  </si>
  <si>
    <t>Загальна медична практика</t>
  </si>
  <si>
    <t xml:space="preserve">Загальна середня освіта </t>
  </si>
  <si>
    <t>Комплексне обслуговування об'єктів</t>
  </si>
  <si>
    <t>Діяльність у сфері юстиції та правосуддя</t>
  </si>
  <si>
    <t>Роздрібна торгівля фармацевтичними товарами в спеціалізованих магазинах</t>
  </si>
  <si>
    <t>Пасажирський наземний транспорт міського та приміського сполучення</t>
  </si>
  <si>
    <t>Інша допоміжна діяльність у сфері транспорту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</si>
  <si>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</si>
  <si>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</si>
  <si>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</si>
  <si>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                   у січні 2021 р.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</si>
  <si>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</si>
  <si>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</si>
  <si>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</si>
  <si>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</si>
  <si>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</si>
  <si>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</si>
  <si>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Збирання безпечних відходів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</si>
  <si>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</si>
  <si>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</si>
  <si>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Виробництво електроенергії</t>
  </si>
  <si>
    <t>на 01.02.2020</t>
  </si>
  <si>
    <t>на 01.02.2021</t>
  </si>
  <si>
    <t>Кількість осіб, які мали статус безробітного, за статтю</t>
  </si>
  <si>
    <t>січень 2021 р.</t>
  </si>
  <si>
    <t>станом на 01.02.2021 р.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</si>
  <si>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</si>
  <si>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</si>
  <si>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</si>
  <si>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</si>
  <si>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</si>
  <si>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Діяльність у сфері інжинірингу, геології та геодезії, надання послуг технічного консультування в цих сферах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</si>
  <si>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</si>
  <si>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</si>
  <si>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</si>
  <si>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</si>
  <si>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</si>
  <si>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</si>
  <si>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менеджер (управитель) з туризму</t>
  </si>
  <si>
    <t xml:space="preserve"> Менеджер (управитель) з персоналу</t>
  </si>
  <si>
    <t xml:space="preserve"> Адміністратор (господар) залу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</si>
  <si>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</si>
  <si>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</si>
  <si>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контролер якості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</si>
  <si>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</si>
  <si>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пробовідбірник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</si>
  <si>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</si>
  <si>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</si>
  <si>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</si>
  <si>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</si>
  <si>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</si>
  <si>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</si>
  <si>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</si>
  <si>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</si>
  <si>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технік</t>
  </si>
  <si>
    <t xml:space="preserve"> комплектувальник товарів</t>
  </si>
  <si>
    <t xml:space="preserve"> Слюсар з ремонту колісних транспортних засобів</t>
  </si>
  <si>
    <t xml:space="preserve"> Маляр</t>
  </si>
  <si>
    <t>Професії, по яких кількість працевлаштованих безробітних жінок є найбільшою у січні 2021 р.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</si>
  <si>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</si>
  <si>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</si>
  <si>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</si>
  <si>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</si>
  <si>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</si>
  <si>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</si>
  <si>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</si>
  <si>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</si>
  <si>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>Професії, по яких кількість працевлаштованих безробітних чоловіків є найбільшою у січні 2021 р.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</si>
  <si>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</si>
  <si>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</si>
  <si>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Виробництво готової їжі та страв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</si>
  <si>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</si>
  <si>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Технічне обслуговування та ремонт автотранспортних засобів</t>
  </si>
  <si>
    <t>Виробництво машин і устатковання для сільського та лісового господарства</t>
  </si>
  <si>
    <t>(ТОП-20)</t>
  </si>
  <si>
    <t xml:space="preserve"> Інспектор (пенітенціарна система)</t>
  </si>
  <si>
    <t xml:space="preserve"> Сестра медична (брат медичний)</t>
  </si>
  <si>
    <t xml:space="preserve"> Фельдшер з медицини невідкладних станів</t>
  </si>
  <si>
    <t xml:space="preserve"> Начальник відділення</t>
  </si>
  <si>
    <t xml:space="preserve"> Керівник структурного підрозділу - головний спеціаліст</t>
  </si>
  <si>
    <t xml:space="preserve"> Менеджер (управитель) з логістики</t>
  </si>
  <si>
    <t xml:space="preserve"> Лікар-терапевт </t>
  </si>
  <si>
    <t xml:space="preserve"> викладач (методи навчання)</t>
  </si>
  <si>
    <t xml:space="preserve"> тренер-викладач з виду спорту (спортивної школи, секції і т. ін.)</t>
  </si>
  <si>
    <t xml:space="preserve"> Сестра медична (брат медичний) стаціонару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</si>
  <si>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</si>
  <si>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квітникар</t>
  </si>
  <si>
    <t>електромонтер з ремонту та обслуговування електроустаткування</t>
  </si>
  <si>
    <t>слюсар з механоскладальних робіт</t>
  </si>
  <si>
    <t xml:space="preserve"> слюсар-електромонтажник</t>
  </si>
  <si>
    <t xml:space="preserve"> слюсар з експлуатації та ремонту газового устаткування</t>
  </si>
  <si>
    <t xml:space="preserve"> складальник виробів з пластмас</t>
  </si>
  <si>
    <t xml:space="preserve"> фрезерувальник</t>
  </si>
  <si>
    <t xml:space="preserve"> складач поїздів</t>
  </si>
  <si>
    <t xml:space="preserve"> мийник-прибиральник рухомого складу</t>
  </si>
  <si>
    <t>Допоміжне обслуговування авіаційного транспорту</t>
  </si>
  <si>
    <t xml:space="preserve"> Тракторист-машиніст сільськогосподарського (лісогосподарського) виробництва</t>
  </si>
  <si>
    <t xml:space="preserve"> Юрист</t>
  </si>
  <si>
    <t xml:space="preserve"> Відповідальний працівник банку (філії банку, іншої фінансової установи)</t>
  </si>
  <si>
    <t xml:space="preserve"> Консультант</t>
  </si>
  <si>
    <t xml:space="preserve"> Оператор технічних засобів контролю на безпеку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</si>
  <si>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</si>
  <si>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бортпровідник</t>
  </si>
  <si>
    <t xml:space="preserve"> стрілець</t>
  </si>
  <si>
    <t xml:space="preserve"> агент з організації обслуговування авіаперевезень</t>
  </si>
  <si>
    <t xml:space="preserve"> Робітник на лісокультурних                                                                                                                 (лісогосподарських) роботах</t>
  </si>
  <si>
    <t xml:space="preserve"> ювелір-монтувальник</t>
  </si>
  <si>
    <t xml:space="preserve"> слюсар з контрольно-вимірювальних приладів та автоматики (електромеханіка)</t>
  </si>
  <si>
    <t xml:space="preserve"> робітник з комплексного  обслуговування й ремонту будинків</t>
  </si>
  <si>
    <t xml:space="preserve"> комплектувальник</t>
  </si>
  <si>
    <t xml:space="preserve"> мийник літальних апаратів</t>
  </si>
  <si>
    <t>Усього по Київській області</t>
  </si>
  <si>
    <t xml:space="preserve"> Усього по Київській області</t>
  </si>
  <si>
    <t>Усього  по Київській області</t>
  </si>
  <si>
    <t xml:space="preserve"> Молодша медична сестра (молодший медичний брат) з догляду за хворими</t>
  </si>
  <si>
    <t xml:space="preserve"> Контролер у поліграфічному виробництві	</t>
  </si>
  <si>
    <t xml:space="preserve"> сортувальник виробів, сировини та матеріалів</t>
  </si>
  <si>
    <t xml:space="preserve"> контролер-приймальник</t>
  </si>
  <si>
    <t xml:space="preserve"> Інспектор</t>
  </si>
  <si>
    <t xml:space="preserve"> паркувальник</t>
  </si>
  <si>
    <t xml:space="preserve"> адміністратор черговий</t>
  </si>
  <si>
    <t xml:space="preserve"> слюсар з ремонту технологічних установок</t>
  </si>
  <si>
    <t xml:space="preserve"> Монтажник з монтажу сталевих та залізобетонних конструкцій</t>
  </si>
  <si>
    <t>(ТОП-10)</t>
  </si>
  <si>
    <t>січень  2020 р.</t>
  </si>
  <si>
    <t xml:space="preserve"> +(-)</t>
  </si>
  <si>
    <t>Всього по Київській області:</t>
  </si>
  <si>
    <t>Баришівська районна філія</t>
  </si>
  <si>
    <t xml:space="preserve">Богуславська районна філія </t>
  </si>
  <si>
    <t>в 3 р.</t>
  </si>
  <si>
    <t xml:space="preserve">Бородянська районна філія 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</si>
  <si>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</si>
  <si>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</si>
  <si>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</si>
  <si>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</si>
  <si>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>в 15 р.</t>
  </si>
  <si>
    <t xml:space="preserve">Кагарлицька районна філія  </t>
  </si>
  <si>
    <t>в 9 р.</t>
  </si>
  <si>
    <t>К-Святошинський РЦЗ</t>
  </si>
  <si>
    <t>в 6 р.</t>
  </si>
  <si>
    <t xml:space="preserve">Макарівська районна філія </t>
  </si>
  <si>
    <t>Миронівська районна філія</t>
  </si>
  <si>
    <t xml:space="preserve">Обухівська міськрайонна філія </t>
  </si>
  <si>
    <t>в 26 р.</t>
  </si>
  <si>
    <t xml:space="preserve">Рокитнянська 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</si>
  <si>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</si>
  <si>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</si>
  <si>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</si>
  <si>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</si>
  <si>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Яготинська районна філія </t>
  </si>
  <si>
    <t>у 12 р.</t>
  </si>
  <si>
    <t>Білоцерківський МРЦЗ</t>
  </si>
  <si>
    <t xml:space="preserve">Бориспільська міськрайонна філія </t>
  </si>
  <si>
    <t>Броварський МРЦЗ</t>
  </si>
  <si>
    <t xml:space="preserve">Васильківська міськрайонна філія </t>
  </si>
  <si>
    <t>у 7 р.</t>
  </si>
  <si>
    <t>Ірпінський  МЦЗ</t>
  </si>
  <si>
    <t xml:space="preserve"> </t>
  </si>
  <si>
    <t>Славутицька міська філія</t>
  </si>
  <si>
    <t xml:space="preserve">Переяславська міськрайонна філія                  </t>
  </si>
  <si>
    <t>Фастівська міськрайонна філія</t>
  </si>
  <si>
    <t xml:space="preserve">Ржищівська міська філія </t>
  </si>
  <si>
    <t>Березанська міська філія</t>
  </si>
  <si>
    <t>Усього по Київській області:</t>
  </si>
  <si>
    <t>у 14 р.</t>
  </si>
  <si>
    <t>у 10 р.</t>
  </si>
  <si>
    <t>у 22 р.</t>
  </si>
  <si>
    <t>у 11 р.</t>
  </si>
  <si>
    <t>у 2р.</t>
  </si>
  <si>
    <t>у 6 р.</t>
  </si>
  <si>
    <t>у 2 р.</t>
  </si>
  <si>
    <t>Показники діяльності Київської обласної служби зайнятості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</si>
  <si>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</si>
  <si>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</si>
  <si>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</si>
  <si>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</si>
  <si>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</si>
  <si>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тис. осіб</t>
  </si>
  <si>
    <t xml:space="preserve"> + 2 особи</t>
  </si>
  <si>
    <t>Надання послуг Київською обласною службою зайнятості</t>
  </si>
  <si>
    <t>Чисельність працевлаштованих безробітних за направленням СЗ та самостійно, осіб</t>
  </si>
  <si>
    <t>Кількість вакансій на кінець періоду, одиниць</t>
  </si>
  <si>
    <t>Всього по Київській області</t>
  </si>
  <si>
    <t>у 3 р</t>
  </si>
  <si>
    <t>у 2,3 р</t>
  </si>
  <si>
    <t>у 2,1 р</t>
  </si>
  <si>
    <t>у 2,2 р</t>
  </si>
  <si>
    <t>у 2 р</t>
  </si>
  <si>
    <t>у 6,7 р.</t>
  </si>
  <si>
    <t>у 3,6 р</t>
  </si>
  <si>
    <t>у 3,9 р</t>
  </si>
  <si>
    <t>у 3,4 р</t>
  </si>
  <si>
    <t>у 3,5 р</t>
  </si>
  <si>
    <t>у 2,4 р</t>
  </si>
  <si>
    <t xml:space="preserve">П-Хмельницька міськрайонна філія                  </t>
  </si>
  <si>
    <t>Друкування іншої продукції</t>
  </si>
  <si>
    <t>"Виробництво сухарів і сухого печивA</t>
  </si>
  <si>
    <t>Виробництво будівельних виробів із пластмас</t>
  </si>
  <si>
    <t>Оптова торгівля твердим, рідким, газоподібним паливом і подібними продуктами</t>
  </si>
  <si>
    <t>Управління нерухомим майном за винагороду або на основі контракту</t>
  </si>
  <si>
    <t>Виробництво готових кормів для тварин, що утримуються на фермах</t>
  </si>
  <si>
    <t>Збирання небезпечних відходів</t>
  </si>
  <si>
    <t>Дослідження й експериментальні розробки у сфері інших природничих і технічних наук</t>
  </si>
  <si>
    <t>Інша діяльність із забезпечення трудовими ресурсами</t>
  </si>
  <si>
    <t>Розведення свиней</t>
  </si>
  <si>
    <t>Виробництво гофрованого паперу та картону, паперової та картонної тари</t>
  </si>
  <si>
    <t>Виробництво фармацевтичних препаратів і матеріалів</t>
  </si>
  <si>
    <t>Виробництво плит, листів, труб і профілів із пластмас</t>
  </si>
  <si>
    <t>Виробництво інших виробів із пластмас</t>
  </si>
  <si>
    <t>Виробництво електронної апаратури побутового призначення для приймання, записування та відтворювання звуку й з</t>
  </si>
  <si>
    <t>Виробництво меблів для офісів і підприємств торгівлі</t>
  </si>
  <si>
    <t>Початкова освіта</t>
  </si>
  <si>
    <t>Змішане сільське господарство</t>
  </si>
  <si>
    <t>Виробництво іншого одягу й аксесуарів</t>
  </si>
  <si>
    <t>Оптова торгівля залізними виробами, водопровідним і опалювальним устаткованням і приладдям до нього</t>
  </si>
  <si>
    <t>Оброблення даних, розміщення інформації на веб-вузлах і пов'язана з ними діяльність</t>
  </si>
  <si>
    <t>Агентства нерухомості</t>
  </si>
  <si>
    <t>Інші види освіти, н.в.і.у.</t>
  </si>
  <si>
    <t xml:space="preserve">Діяльність із догляду за хворими із забезпеченням проживання </t>
  </si>
  <si>
    <t>Виробництво інших меблів</t>
  </si>
  <si>
    <t>Організація будівництва будівель</t>
  </si>
  <si>
    <t>Роздрібна торгівля телекомунікаційним устаткованням у спеціалізованих магазинах</t>
  </si>
  <si>
    <t>Інші види діяльності з прибирання</t>
  </si>
  <si>
    <t>Допоміжна діяльність у тваринництві</t>
  </si>
  <si>
    <t>Інша діяльність щодо поводження з відходами</t>
  </si>
  <si>
    <t>Оптова торгівля парфумними та косметичними товарами</t>
  </si>
  <si>
    <t>Оптова торгівля відходами та брухтом</t>
  </si>
  <si>
    <t xml:space="preserve"> методист</t>
  </si>
  <si>
    <t xml:space="preserve"> налагоджувальник поліграфічного устаткування</t>
  </si>
  <si>
    <t xml:space="preserve"> головний економіст</t>
  </si>
  <si>
    <t xml:space="preserve"> Начальник управління</t>
  </si>
  <si>
    <t xml:space="preserve"> інженер з ремонту</t>
  </si>
  <si>
    <t xml:space="preserve"> Логіст</t>
  </si>
  <si>
    <t xml:space="preserve"> економіст з бухгалтерського обліку та аналізу господарської діяльності</t>
  </si>
  <si>
    <t xml:space="preserve"> психолог</t>
  </si>
  <si>
    <t xml:space="preserve"> електрик цеху</t>
  </si>
  <si>
    <t xml:space="preserve"> Мерчендайзер</t>
  </si>
  <si>
    <t xml:space="preserve"> технік-технолог</t>
  </si>
  <si>
    <t xml:space="preserve"> електромеханік</t>
  </si>
  <si>
    <t xml:space="preserve"> енергетик</t>
  </si>
  <si>
    <t xml:space="preserve"> технік з планування</t>
  </si>
  <si>
    <t xml:space="preserve"> диспетчер автомобільного транспорту</t>
  </si>
  <si>
    <t xml:space="preserve"> Оператор з уведення даних в ЕОМ (ОМ)</t>
  </si>
  <si>
    <t xml:space="preserve"> агент з постачання</t>
  </si>
  <si>
    <t xml:space="preserve"> диспетчер з відпуску готової продукції</t>
  </si>
  <si>
    <t xml:space="preserve"> приймальник замовлень</t>
  </si>
  <si>
    <t xml:space="preserve"> сортувальник поштових відправлень та виробів друку</t>
  </si>
  <si>
    <t xml:space="preserve"> кухар дитячого харчування</t>
  </si>
  <si>
    <t xml:space="preserve"> Бариста</t>
  </si>
  <si>
    <t xml:space="preserve"> Оператор свинарських комплексів і механізованих ферм</t>
  </si>
  <si>
    <t xml:space="preserve"> оператор тваринницьких комплексів та механізованих ферм</t>
  </si>
  <si>
    <t xml:space="preserve"> Слюсар із складання металевих конструкцій</t>
  </si>
  <si>
    <t xml:space="preserve"> транспортувальник (такелажні роботи)</t>
  </si>
  <si>
    <t xml:space="preserve"> слюсар аварійно-відбудовних робіт</t>
  </si>
  <si>
    <t xml:space="preserve"> оператор товарний</t>
  </si>
  <si>
    <t xml:space="preserve"> машиніст сушильної установки</t>
  </si>
  <si>
    <t xml:space="preserve"> оператор пульта керування</t>
  </si>
  <si>
    <t xml:space="preserve"> кочегар-випалювач</t>
  </si>
  <si>
    <t xml:space="preserve"> оператор установок та ліній оброблення пиломатеріалів</t>
  </si>
  <si>
    <t xml:space="preserve"> оператор очисного устаткування</t>
  </si>
  <si>
    <t xml:space="preserve"> кур'єр</t>
  </si>
  <si>
    <t xml:space="preserve"> машиніст прибиральних машин</t>
  </si>
  <si>
    <t xml:space="preserve">   Усього за розділом 6</t>
  </si>
  <si>
    <t xml:space="preserve"> Начальник дільниці (водне господарство)</t>
  </si>
  <si>
    <t xml:space="preserve"> майстер дільниці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</si>
</sst>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0.5"/>
      <color theme="0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6" fillId="0" borderId="0"/>
  </cellStyleXfs>
  <cellXfs count="476">
    <xf numFmtId="0" fontId="0" fillId="0" borderId="0" xfId="0"/>
    <xf numFmtId="0" fontId="1" fillId="0" borderId="0" xfId="9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165" fontId="17" fillId="0" borderId="0" xfId="9" applyNumberFormat="1" applyFont="1" applyFill="1" applyAlignment="1">
      <alignment horizontal="center"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3" fontId="17" fillId="0" borderId="0" xfId="9" applyNumberFormat="1" applyFont="1" applyFill="1" applyAlignment="1">
      <alignment horizontal="center" vertical="center"/>
    </xf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48" fillId="0" borderId="5" xfId="1" applyFont="1" applyBorder="1" applyAlignment="1">
      <alignment horizontal="left" vertical="center" wrapText="1" indent="1"/>
    </xf>
    <xf numFmtId="164" fontId="5" fillId="0" borderId="5" xfId="1" applyNumberFormat="1" applyFont="1" applyFill="1" applyBorder="1" applyAlignment="1">
      <alignment horizontal="center" vertical="center"/>
    </xf>
    <xf numFmtId="0" fontId="49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9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165" fontId="5" fillId="0" borderId="5" xfId="3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51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8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9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164" fontId="61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9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60" fillId="0" borderId="1" xfId="11" applyNumberFormat="1" applyFont="1" applyFill="1" applyBorder="1" applyAlignment="1">
      <alignment horizontal="center" vertical="center"/>
    </xf>
    <xf numFmtId="164" fontId="61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2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2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3" fontId="28" fillId="0" borderId="0" xfId="11" applyNumberFormat="1" applyFont="1" applyFill="1" applyAlignment="1">
      <alignment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63" fillId="0" borderId="5" xfId="11" applyNumberFormat="1" applyFont="1" applyFill="1" applyBorder="1" applyAlignment="1">
      <alignment horizontal="center" vertical="center"/>
    </xf>
    <xf numFmtId="3" fontId="64" fillId="0" borderId="5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32" fillId="4" borderId="0" xfId="11" applyFont="1" applyFill="1"/>
    <xf numFmtId="3" fontId="19" fillId="2" borderId="5" xfId="6" applyNumberFormat="1" applyFont="1" applyFill="1" applyBorder="1" applyAlignment="1">
      <alignment horizontal="center" vertical="center" wrapText="1"/>
    </xf>
    <xf numFmtId="3" fontId="30" fillId="2" borderId="5" xfId="12" applyNumberFormat="1" applyFont="1" applyFill="1" applyBorder="1" applyAlignment="1">
      <alignment horizontal="center" vertical="center" wrapText="1"/>
    </xf>
    <xf numFmtId="3" fontId="31" fillId="2" borderId="5" xfId="11" applyNumberFormat="1" applyFont="1" applyFill="1" applyBorder="1" applyAlignment="1">
      <alignment horizontal="center" vertical="center"/>
    </xf>
    <xf numFmtId="3" fontId="38" fillId="2" borderId="5" xfId="11" applyNumberFormat="1" applyFont="1" applyFill="1" applyBorder="1" applyAlignment="1">
      <alignment horizontal="center" vertical="center" wrapText="1"/>
    </xf>
    <xf numFmtId="3" fontId="39" fillId="2" borderId="5" xfId="11" applyNumberFormat="1" applyFont="1" applyFill="1" applyBorder="1" applyAlignment="1">
      <alignment horizontal="center" vertical="center"/>
    </xf>
    <xf numFmtId="0" fontId="4" fillId="2" borderId="5" xfId="6" applyFont="1" applyFill="1" applyBorder="1" applyAlignment="1">
      <alignment vertical="center" wrapText="1"/>
    </xf>
    <xf numFmtId="3" fontId="26" fillId="2" borderId="5" xfId="12" applyNumberFormat="1" applyFont="1" applyFill="1" applyBorder="1" applyAlignment="1">
      <alignment horizontal="center" vertical="center" wrapText="1"/>
    </xf>
    <xf numFmtId="165" fontId="26" fillId="2" borderId="5" xfId="12" applyNumberFormat="1" applyFont="1" applyFill="1" applyBorder="1" applyAlignment="1">
      <alignment horizontal="center" vertical="center" wrapText="1"/>
    </xf>
    <xf numFmtId="3" fontId="21" fillId="2" borderId="5" xfId="11" applyNumberFormat="1" applyFont="1" applyFill="1" applyBorder="1" applyAlignment="1">
      <alignment horizontal="center" vertical="center"/>
    </xf>
    <xf numFmtId="0" fontId="29" fillId="2" borderId="9" xfId="11" applyFont="1" applyFill="1" applyBorder="1" applyAlignment="1">
      <alignment vertical="center" wrapText="1"/>
    </xf>
    <xf numFmtId="166" fontId="4" fillId="2" borderId="5" xfId="12" applyNumberFormat="1" applyFont="1" applyFill="1" applyBorder="1" applyAlignment="1">
      <alignment horizontal="center" vertical="center"/>
    </xf>
    <xf numFmtId="3" fontId="26" fillId="2" borderId="3" xfId="12" applyNumberFormat="1" applyFont="1" applyFill="1" applyBorder="1" applyAlignment="1">
      <alignment horizontal="center" vertical="center" wrapText="1"/>
    </xf>
    <xf numFmtId="166" fontId="4" fillId="2" borderId="3" xfId="12" applyNumberFormat="1" applyFont="1" applyFill="1" applyBorder="1" applyAlignment="1">
      <alignment horizontal="center" vertical="center"/>
    </xf>
    <xf numFmtId="3" fontId="26" fillId="2" borderId="5" xfId="11" applyNumberFormat="1" applyFont="1" applyFill="1" applyBorder="1" applyAlignment="1">
      <alignment horizontal="center" vertical="center"/>
    </xf>
    <xf numFmtId="3" fontId="26" fillId="2" borderId="1" xfId="11" applyNumberFormat="1" applyFont="1" applyFill="1" applyBorder="1" applyAlignment="1">
      <alignment horizontal="center" vertical="center"/>
    </xf>
    <xf numFmtId="3" fontId="30" fillId="2" borderId="4" xfId="12" applyNumberFormat="1" applyFont="1" applyFill="1" applyBorder="1" applyAlignment="1">
      <alignment horizontal="center" vertical="center" wrapText="1"/>
    </xf>
    <xf numFmtId="0" fontId="32" fillId="4" borderId="0" xfId="11" applyFont="1" applyFill="1" applyAlignment="1">
      <alignment horizontal="center" vertical="center" wrapText="1"/>
    </xf>
    <xf numFmtId="164" fontId="60" fillId="2" borderId="5" xfId="11" applyNumberFormat="1" applyFont="1" applyFill="1" applyBorder="1" applyAlignment="1">
      <alignment horizontal="center" vertical="center"/>
    </xf>
    <xf numFmtId="164" fontId="61" fillId="2" borderId="5" xfId="11" applyNumberFormat="1" applyFont="1" applyFill="1" applyBorder="1" applyAlignment="1">
      <alignment horizontal="center" vertical="center"/>
    </xf>
    <xf numFmtId="164" fontId="26" fillId="2" borderId="5" xfId="11" applyNumberFormat="1" applyFont="1" applyFill="1" applyBorder="1" applyAlignment="1">
      <alignment horizontal="center" vertical="center"/>
    </xf>
    <xf numFmtId="164" fontId="60" fillId="2" borderId="1" xfId="11" applyNumberFormat="1" applyFont="1" applyFill="1" applyBorder="1" applyAlignment="1">
      <alignment horizontal="center" vertical="center"/>
    </xf>
    <xf numFmtId="164" fontId="61" fillId="2" borderId="1" xfId="11" applyNumberFormat="1" applyFont="1" applyFill="1" applyBorder="1" applyAlignment="1">
      <alignment horizontal="center" vertical="center"/>
    </xf>
    <xf numFmtId="3" fontId="27" fillId="2" borderId="1" xfId="11" applyNumberFormat="1" applyFont="1" applyFill="1" applyBorder="1" applyAlignment="1">
      <alignment horizontal="center" vertical="center"/>
    </xf>
    <xf numFmtId="164" fontId="27" fillId="2" borderId="1" xfId="11" applyNumberFormat="1" applyFont="1" applyFill="1" applyBorder="1" applyAlignment="1">
      <alignment horizontal="center" vertical="center"/>
    </xf>
    <xf numFmtId="164" fontId="62" fillId="2" borderId="4" xfId="12" applyNumberFormat="1" applyFont="1" applyFill="1" applyBorder="1" applyAlignment="1">
      <alignment horizontal="center" vertical="center" wrapText="1"/>
    </xf>
    <xf numFmtId="3" fontId="31" fillId="2" borderId="4" xfId="11" applyNumberFormat="1" applyFont="1" applyFill="1" applyBorder="1" applyAlignment="1">
      <alignment horizontal="center" vertical="center"/>
    </xf>
    <xf numFmtId="164" fontId="24" fillId="2" borderId="4" xfId="11" applyNumberFormat="1" applyFont="1" applyFill="1" applyBorder="1" applyAlignment="1">
      <alignment horizontal="center" vertical="center"/>
    </xf>
    <xf numFmtId="164" fontId="30" fillId="2" borderId="4" xfId="12" applyNumberFormat="1" applyFont="1" applyFill="1" applyBorder="1" applyAlignment="1">
      <alignment horizontal="center" vertical="center" wrapText="1"/>
    </xf>
    <xf numFmtId="164" fontId="62" fillId="2" borderId="5" xfId="12" applyNumberFormat="1" applyFont="1" applyFill="1" applyBorder="1" applyAlignment="1">
      <alignment horizontal="center" vertical="center" wrapText="1"/>
    </xf>
    <xf numFmtId="164" fontId="24" fillId="2" borderId="5" xfId="11" applyNumberFormat="1" applyFont="1" applyFill="1" applyBorder="1" applyAlignment="1">
      <alignment horizontal="center" vertical="center"/>
    </xf>
    <xf numFmtId="164" fontId="30" fillId="2" borderId="5" xfId="12" applyNumberFormat="1" applyFont="1" applyFill="1" applyBorder="1" applyAlignment="1">
      <alignment horizontal="center" vertical="center" wrapText="1"/>
    </xf>
    <xf numFmtId="165" fontId="21" fillId="2" borderId="5" xfId="12" applyNumberFormat="1" applyFont="1" applyFill="1" applyBorder="1" applyAlignment="1">
      <alignment horizontal="center" vertical="center" wrapText="1"/>
    </xf>
    <xf numFmtId="165" fontId="25" fillId="0" borderId="0" xfId="11" applyNumberFormat="1" applyFont="1" applyFill="1" applyBorder="1" applyAlignment="1">
      <alignment horizontal="center" vertical="center" wrapText="1"/>
    </xf>
    <xf numFmtId="0" fontId="40" fillId="0" borderId="16" xfId="11" applyFont="1" applyFill="1" applyBorder="1" applyAlignment="1">
      <alignment horizontal="center" vertical="center" wrapText="1"/>
    </xf>
    <xf numFmtId="3" fontId="33" fillId="0" borderId="0" xfId="1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" fontId="33" fillId="0" borderId="5" xfId="11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4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" fillId="3" borderId="5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0" fillId="0" borderId="16" xfId="1" applyFont="1" applyFill="1" applyBorder="1" applyAlignment="1">
      <alignment horizontal="center" vertical="center" wrapText="1"/>
    </xf>
    <xf numFmtId="0" fontId="50" fillId="0" borderId="17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1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2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2" fillId="0" borderId="11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5" xfId="9" applyFont="1" applyFill="1" applyBorder="1" applyAlignment="1">
      <alignment horizontal="center" vertical="top" wrapText="1"/>
    </xf>
    <xf numFmtId="0" fontId="3" fillId="0" borderId="5" xfId="9" applyFont="1" applyBorder="1" applyAlignment="1">
      <alignment horizontal="center" vertical="center" wrapText="1"/>
    </xf>
    <xf numFmtId="0" fontId="3" fillId="0" borderId="5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/>
    </xf>
    <xf numFmtId="0" fontId="4" fillId="0" borderId="5" xfId="9" applyFont="1" applyFill="1" applyBorder="1" applyAlignment="1">
      <alignment horizontal="center" vertical="center" wrapText="1"/>
    </xf>
    <xf numFmtId="0" fontId="4" fillId="0" borderId="5" xfId="9" applyFont="1" applyBorder="1" applyAlignment="1">
      <alignment horizontal="center" vertical="center" wrapText="1"/>
    </xf>
    <xf numFmtId="0" fontId="4" fillId="0" borderId="5" xfId="9" applyNumberFormat="1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0" borderId="5" xfId="9" applyFont="1" applyBorder="1" applyAlignment="1">
      <alignment horizontal="left" vertical="center"/>
    </xf>
    <xf numFmtId="3" fontId="5" fillId="0" borderId="5" xfId="10" applyNumberFormat="1" applyFont="1" applyBorder="1" applyAlignment="1">
      <alignment horizontal="center" vertical="center"/>
    </xf>
    <xf numFmtId="164" fontId="5" fillId="0" borderId="5" xfId="10" applyNumberFormat="1" applyFont="1" applyBorder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7" fillId="0" borderId="5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165" fontId="17" fillId="5" borderId="0" xfId="9" applyNumberFormat="1" applyFont="1" applyFill="1" applyAlignment="1">
      <alignment horizontal="center" vertical="center"/>
    </xf>
    <xf numFmtId="0" fontId="1" fillId="0" borderId="0" xfId="9" applyFont="1"/>
    <xf numFmtId="0" fontId="2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/>
    </xf>
    <xf numFmtId="0" fontId="52" fillId="0" borderId="11" xfId="1" applyFont="1" applyFill="1" applyBorder="1" applyAlignment="1">
      <alignment horizontal="center" vertical="top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165" fontId="5" fillId="2" borderId="12" xfId="1" applyNumberFormat="1" applyFont="1" applyFill="1" applyBorder="1" applyAlignment="1">
      <alignment horizontal="center" vertical="center"/>
    </xf>
    <xf numFmtId="1" fontId="5" fillId="0" borderId="12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 wrapText="1"/>
    </xf>
    <xf numFmtId="1" fontId="11" fillId="2" borderId="0" xfId="5" applyNumberFormat="1" applyFont="1" applyFill="1" applyAlignment="1" applyProtection="1">
      <alignment horizontal="center"/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4" fillId="2" borderId="5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17" xfId="5" applyNumberFormat="1" applyFont="1" applyFill="1" applyBorder="1" applyAlignment="1" applyProtection="1">
      <alignment horizontal="center" vertical="center" wrapText="1"/>
    </xf>
    <xf numFmtId="1" fontId="4" fillId="2" borderId="7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2" borderId="18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9" xfId="5" applyNumberFormat="1" applyFont="1" applyFill="1" applyBorder="1" applyAlignment="1" applyProtection="1">
      <alignment horizontal="center" vertical="center" wrapText="1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53" fillId="2" borderId="5" xfId="5" applyNumberFormat="1" applyFont="1" applyFill="1" applyBorder="1" applyAlignment="1" applyProtection="1">
      <alignment horizontal="center" vertical="center" wrapText="1"/>
    </xf>
    <xf numFmtId="1" fontId="53" fillId="2" borderId="1" xfId="5" applyNumberFormat="1" applyFont="1" applyFill="1" applyBorder="1" applyAlignment="1" applyProtection="1">
      <alignment horizontal="center" vertical="center" wrapText="1"/>
    </xf>
    <xf numFmtId="1" fontId="54" fillId="2" borderId="5" xfId="5" applyNumberFormat="1" applyFont="1" applyFill="1" applyBorder="1" applyAlignment="1" applyProtection="1">
      <alignment horizontal="center" vertical="center" wrapText="1"/>
    </xf>
    <xf numFmtId="1" fontId="54" fillId="2" borderId="2" xfId="5" applyNumberFormat="1" applyFont="1" applyFill="1" applyBorder="1" applyAlignment="1" applyProtection="1">
      <alignment horizontal="center" vertical="center" wrapText="1"/>
    </xf>
    <xf numFmtId="1" fontId="54" fillId="2" borderId="3" xfId="5" applyNumberFormat="1" applyFont="1" applyFill="1" applyBorder="1" applyAlignment="1" applyProtection="1">
      <alignment horizontal="center" vertical="center" wrapText="1"/>
    </xf>
    <xf numFmtId="1" fontId="54" fillId="2" borderId="16" xfId="5" applyNumberFormat="1" applyFont="1" applyFill="1" applyBorder="1" applyAlignment="1" applyProtection="1">
      <alignment horizontal="center" vertical="center" wrapText="1"/>
    </xf>
    <xf numFmtId="1" fontId="54" fillId="2" borderId="7" xfId="5" applyNumberFormat="1" applyFont="1" applyFill="1" applyBorder="1" applyAlignment="1" applyProtection="1">
      <alignment horizontal="center" vertical="center" wrapText="1"/>
    </xf>
    <xf numFmtId="1" fontId="1" fillId="2" borderId="1" xfId="5" applyNumberFormat="1" applyFont="1" applyFill="1" applyBorder="1" applyAlignment="1" applyProtection="1">
      <alignment horizontal="center" vertical="center"/>
      <protection locked="0"/>
    </xf>
    <xf numFmtId="1" fontId="53" fillId="2" borderId="4" xfId="5" applyNumberFormat="1" applyFont="1" applyFill="1" applyBorder="1" applyAlignment="1" applyProtection="1">
      <alignment horizontal="center" vertical="center" wrapText="1"/>
    </xf>
    <xf numFmtId="1" fontId="54" fillId="2" borderId="5" xfId="5" applyNumberFormat="1" applyFont="1" applyFill="1" applyBorder="1" applyAlignment="1" applyProtection="1">
      <alignment horizontal="center" vertical="center" wrapText="1"/>
    </xf>
    <xf numFmtId="1" fontId="53" fillId="2" borderId="5" xfId="5" applyNumberFormat="1" applyFont="1" applyFill="1" applyBorder="1" applyAlignment="1" applyProtection="1">
      <alignment horizontal="center" vertical="center" wrapText="1"/>
    </xf>
    <xf numFmtId="1" fontId="1" fillId="2" borderId="4" xfId="5" applyNumberFormat="1" applyFont="1" applyFill="1" applyBorder="1" applyAlignment="1" applyProtection="1">
      <alignment horizontal="center" vertical="center"/>
      <protection locked="0"/>
    </xf>
    <xf numFmtId="1" fontId="54" fillId="6" borderId="5" xfId="5" applyNumberFormat="1" applyFont="1" applyFill="1" applyBorder="1" applyAlignment="1" applyProtection="1">
      <alignment horizontal="center" vertical="center" wrapText="1"/>
      <protection locked="0"/>
    </xf>
    <xf numFmtId="3" fontId="55" fillId="7" borderId="5" xfId="5" applyNumberFormat="1" applyFont="1" applyFill="1" applyBorder="1" applyAlignment="1" applyProtection="1">
      <alignment horizontal="center" vertical="center"/>
      <protection locked="0"/>
    </xf>
    <xf numFmtId="164" fontId="55" fillId="7" borderId="5" xfId="5" applyNumberFormat="1" applyFont="1" applyFill="1" applyBorder="1" applyAlignment="1" applyProtection="1">
      <alignment horizontal="center" vertical="center"/>
      <protection locked="0"/>
    </xf>
    <xf numFmtId="165" fontId="55" fillId="7" borderId="5" xfId="5" applyNumberFormat="1" applyFont="1" applyFill="1" applyBorder="1" applyAlignment="1" applyProtection="1">
      <alignment horizontal="center" vertical="center"/>
      <protection locked="0"/>
    </xf>
    <xf numFmtId="1" fontId="55" fillId="7" borderId="5" xfId="5" applyNumberFormat="1" applyFont="1" applyFill="1" applyBorder="1" applyAlignment="1" applyProtection="1">
      <alignment horizontal="center" vertical="center"/>
      <protection locked="0"/>
    </xf>
    <xf numFmtId="3" fontId="55" fillId="7" borderId="5" xfId="5" applyNumberFormat="1" applyFont="1" applyFill="1" applyBorder="1" applyAlignment="1" applyProtection="1">
      <alignment horizontal="center" vertical="center"/>
    </xf>
    <xf numFmtId="3" fontId="55" fillId="7" borderId="5" xfId="5" applyNumberFormat="1" applyFont="1" applyFill="1" applyBorder="1" applyAlignment="1" applyProtection="1">
      <alignment horizontal="center" vertical="center" wrapText="1"/>
    </xf>
    <xf numFmtId="165" fontId="55" fillId="7" borderId="5" xfId="5" applyNumberFormat="1" applyFont="1" applyFill="1" applyBorder="1" applyAlignment="1" applyProtection="1">
      <alignment horizontal="center" vertical="center" wrapText="1"/>
    </xf>
    <xf numFmtId="3" fontId="55" fillId="7" borderId="5" xfId="5" applyNumberFormat="1" applyFont="1" applyFill="1" applyBorder="1" applyAlignment="1" applyProtection="1">
      <alignment horizontal="center" vertical="center" wrapText="1"/>
      <protection locked="0"/>
    </xf>
    <xf numFmtId="165" fontId="55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55" fillId="7" borderId="5" xfId="14" applyNumberFormat="1" applyFont="1" applyFill="1" applyBorder="1" applyAlignment="1">
      <alignment horizontal="center" vertical="center" wrapText="1"/>
    </xf>
    <xf numFmtId="1" fontId="4" fillId="2" borderId="0" xfId="5" applyNumberFormat="1" applyFont="1" applyFill="1" applyAlignment="1" applyProtection="1">
      <alignment horizontal="center" vertical="center"/>
      <protection locked="0"/>
    </xf>
    <xf numFmtId="1" fontId="4" fillId="2" borderId="0" xfId="5" applyNumberFormat="1" applyFont="1" applyFill="1" applyAlignment="1" applyProtection="1">
      <alignment vertical="center"/>
      <protection locked="0"/>
    </xf>
    <xf numFmtId="1" fontId="1" fillId="0" borderId="5" xfId="5" applyNumberFormat="1" applyFont="1" applyFill="1" applyBorder="1" applyProtection="1">
      <protection locked="0"/>
    </xf>
    <xf numFmtId="3" fontId="57" fillId="2" borderId="5" xfId="5" applyNumberFormat="1" applyFont="1" applyFill="1" applyBorder="1" applyAlignment="1" applyProtection="1">
      <alignment horizontal="center" vertical="center"/>
      <protection locked="0"/>
    </xf>
    <xf numFmtId="3" fontId="57" fillId="2" borderId="5" xfId="0" applyNumberFormat="1" applyFont="1" applyFill="1" applyBorder="1" applyAlignment="1">
      <alignment horizontal="center" vertical="center"/>
    </xf>
    <xf numFmtId="164" fontId="55" fillId="2" borderId="5" xfId="5" applyNumberFormat="1" applyFont="1" applyFill="1" applyBorder="1" applyAlignment="1" applyProtection="1">
      <alignment horizontal="center" vertical="center"/>
      <protection locked="0"/>
    </xf>
    <xf numFmtId="3" fontId="55" fillId="2" borderId="5" xfId="5" applyNumberFormat="1" applyFont="1" applyFill="1" applyBorder="1" applyAlignment="1" applyProtection="1">
      <alignment horizontal="center" vertical="center"/>
      <protection locked="0"/>
    </xf>
    <xf numFmtId="165" fontId="55" fillId="2" borderId="5" xfId="5" applyNumberFormat="1" applyFont="1" applyFill="1" applyBorder="1" applyAlignment="1" applyProtection="1">
      <alignment horizontal="center" vertical="center"/>
      <protection locked="0"/>
    </xf>
    <xf numFmtId="165" fontId="65" fillId="2" borderId="5" xfId="5" applyNumberFormat="1" applyFont="1" applyFill="1" applyBorder="1" applyAlignment="1" applyProtection="1">
      <alignment horizontal="center" vertical="center"/>
      <protection locked="0"/>
    </xf>
    <xf numFmtId="1" fontId="66" fillId="2" borderId="5" xfId="5" applyNumberFormat="1" applyFont="1" applyFill="1" applyBorder="1" applyAlignment="1" applyProtection="1">
      <alignment horizontal="center" vertical="center"/>
      <protection locked="0"/>
    </xf>
    <xf numFmtId="1" fontId="57" fillId="2" borderId="5" xfId="5" applyNumberFormat="1" applyFont="1" applyFill="1" applyBorder="1" applyAlignment="1" applyProtection="1">
      <alignment horizontal="center" vertical="center"/>
      <protection locked="0"/>
    </xf>
    <xf numFmtId="1" fontId="55" fillId="2" borderId="5" xfId="5" applyNumberFormat="1" applyFont="1" applyFill="1" applyBorder="1" applyAlignment="1" applyProtection="1">
      <alignment horizontal="center" vertical="center"/>
      <protection locked="0"/>
    </xf>
    <xf numFmtId="1" fontId="65" fillId="2" borderId="5" xfId="5" applyNumberFormat="1" applyFont="1" applyFill="1" applyBorder="1" applyAlignment="1" applyProtection="1">
      <alignment horizontal="center" vertical="center"/>
      <protection locked="0"/>
    </xf>
    <xf numFmtId="3" fontId="57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5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5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57" fillId="2" borderId="5" xfId="14" applyNumberFormat="1" applyFont="1" applyFill="1" applyBorder="1" applyAlignment="1">
      <alignment horizontal="center" vertical="center" wrapText="1"/>
    </xf>
    <xf numFmtId="1" fontId="57" fillId="2" borderId="5" xfId="14" applyNumberFormat="1" applyFont="1" applyFill="1" applyBorder="1" applyAlignment="1">
      <alignment horizontal="center" vertical="center" wrapText="1"/>
    </xf>
    <xf numFmtId="1" fontId="4" fillId="0" borderId="0" xfId="5" applyNumberFormat="1" applyFont="1" applyFill="1" applyAlignment="1" applyProtection="1">
      <alignment horizontal="center" vertical="center"/>
      <protection locked="0"/>
    </xf>
    <xf numFmtId="1" fontId="1" fillId="2" borderId="0" xfId="5" applyNumberFormat="1" applyFont="1" applyFill="1" applyProtection="1">
      <protection locked="0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17</xdr:col>
      <xdr:colOff>50800</xdr:colOff>
      <xdr:row>1</xdr:row>
      <xdr:rowOff>88900</xdr:rowOff>
    </xdr:to>
    <xdr:sp macro="" textlink="">
      <xdr:nvSpPr>
        <xdr:cNvPr id="2" name="TextBox 1"/>
        <xdr:cNvSpPr txBox="1"/>
      </xdr:nvSpPr>
      <xdr:spPr>
        <a:xfrm>
          <a:off x="10480431" y="0"/>
          <a:ext cx="50800" cy="363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>
              <a:latin typeface="Times New Roman" panose="02020603050405020304" pitchFamily="18" charset="0"/>
              <a:cs typeface="Times New Roman" panose="02020603050405020304" pitchFamily="18" charset="0"/>
            </a:rPr>
            <a:t>Додаток</a:t>
          </a:r>
          <a:r>
            <a:rPr lang="ru-RU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1</a:t>
          </a:r>
          <a:endParaRPr lang="ru-RU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ytuaciya_01_2021_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vchenkoNP\Desktop\02_21\&#1055;&#1086;&#1089;&#1083;&#1091;&#1075;&#1080;_1_21_&#1082;&#1086;&#1088;&#1086;&#1090;&#1082;&#111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9">
          <cell r="B9">
            <v>33287</v>
          </cell>
          <cell r="C9">
            <v>41389</v>
          </cell>
          <cell r="F9">
            <v>15521</v>
          </cell>
          <cell r="G9">
            <v>20981</v>
          </cell>
          <cell r="J9">
            <v>1634</v>
          </cell>
          <cell r="K9">
            <v>1314</v>
          </cell>
          <cell r="N9">
            <v>756</v>
          </cell>
          <cell r="O9">
            <v>667</v>
          </cell>
          <cell r="R9">
            <v>0</v>
          </cell>
          <cell r="S9">
            <v>0</v>
          </cell>
          <cell r="V9">
            <v>1</v>
          </cell>
          <cell r="W9">
            <v>0</v>
          </cell>
          <cell r="Z9">
            <v>0</v>
          </cell>
          <cell r="AA9">
            <v>0</v>
          </cell>
          <cell r="AD9">
            <v>533</v>
          </cell>
          <cell r="AE9">
            <v>110</v>
          </cell>
          <cell r="AH9" t="str">
            <v>5</v>
          </cell>
          <cell r="AI9" t="str">
            <v>6</v>
          </cell>
          <cell r="AL9">
            <v>332</v>
          </cell>
          <cell r="AM9">
            <v>71</v>
          </cell>
          <cell r="AP9">
            <v>13427</v>
          </cell>
          <cell r="AQ9">
            <v>19775</v>
          </cell>
          <cell r="AT9">
            <v>2243</v>
          </cell>
          <cell r="AU9">
            <v>1620</v>
          </cell>
          <cell r="AX9">
            <v>8488</v>
          </cell>
          <cell r="AY9">
            <v>6737</v>
          </cell>
          <cell r="BB9">
            <v>30740</v>
          </cell>
          <cell r="BC9">
            <v>38333</v>
          </cell>
          <cell r="BF9">
            <v>13928</v>
          </cell>
          <cell r="BG9">
            <v>18603</v>
          </cell>
          <cell r="BJ9">
            <v>12204</v>
          </cell>
          <cell r="BK9">
            <v>17042</v>
          </cell>
          <cell r="BN9">
            <v>4207</v>
          </cell>
          <cell r="BO9">
            <v>3639</v>
          </cell>
          <cell r="BR9">
            <v>7471.54</v>
          </cell>
          <cell r="BS9">
            <v>8769.4500000000007</v>
          </cell>
          <cell r="BV9">
            <v>3</v>
          </cell>
          <cell r="BW9">
            <v>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л_мин_рік"/>
      <sheetName val="послуги_01_2021"/>
      <sheetName val="1ПН_20 2 вкл"/>
      <sheetName val="1ПН_19 2 вкл"/>
      <sheetName val="витяг"/>
      <sheetName val="Витяг_2"/>
      <sheetName val="витяг_19"/>
      <sheetName val="статус"/>
      <sheetName val="Облік"/>
      <sheetName val="сам"/>
      <sheetName val="навч"/>
      <sheetName val="ОП"/>
      <sheetName val="Укомпл"/>
      <sheetName val="гр_р"/>
      <sheetName val="ін_р"/>
      <sheetName val="1ПН_2вкл"/>
      <sheetName val="2ПН05"/>
      <sheetName val="20_статус"/>
      <sheetName val="20_облік"/>
      <sheetName val="20_сам"/>
      <sheetName val="М5-03"/>
      <sheetName val="ЦПТО"/>
      <sheetName val="Додаткова"/>
    </sheetNames>
    <sheetDataSet>
      <sheetData sheetId="0" refreshError="1">
        <row r="9">
          <cell r="AZ9" t="str">
            <v>5</v>
          </cell>
          <cell r="DX9">
            <v>7471.54</v>
          </cell>
          <cell r="EB9">
            <v>3</v>
          </cell>
        </row>
        <row r="10">
          <cell r="C10">
            <v>624</v>
          </cell>
          <cell r="G10">
            <v>285</v>
          </cell>
          <cell r="O10">
            <v>58</v>
          </cell>
          <cell r="AD10">
            <v>0</v>
          </cell>
          <cell r="AH10">
            <v>0</v>
          </cell>
          <cell r="AO10">
            <v>0</v>
          </cell>
          <cell r="AS10">
            <v>4</v>
          </cell>
          <cell r="AZ10" t="str">
            <v>0</v>
          </cell>
          <cell r="BG10">
            <v>2</v>
          </cell>
          <cell r="BO10">
            <v>230</v>
          </cell>
          <cell r="CS10">
            <v>56</v>
          </cell>
          <cell r="CW10">
            <v>161</v>
          </cell>
          <cell r="DL10">
            <v>248</v>
          </cell>
          <cell r="DP10">
            <v>200</v>
          </cell>
          <cell r="DT10">
            <v>89</v>
          </cell>
          <cell r="DX10">
            <v>7022.98</v>
          </cell>
          <cell r="EB10">
            <v>3</v>
          </cell>
        </row>
        <row r="11">
          <cell r="C11">
            <v>484</v>
          </cell>
          <cell r="G11">
            <v>401</v>
          </cell>
          <cell r="O11">
            <v>39</v>
          </cell>
          <cell r="AD11">
            <v>0</v>
          </cell>
          <cell r="AH11">
            <v>0</v>
          </cell>
          <cell r="AO11">
            <v>0</v>
          </cell>
          <cell r="AS11">
            <v>10</v>
          </cell>
          <cell r="AZ11" t="str">
            <v>0</v>
          </cell>
          <cell r="BG11">
            <v>14</v>
          </cell>
          <cell r="BO11">
            <v>337</v>
          </cell>
          <cell r="CS11">
            <v>49</v>
          </cell>
          <cell r="CW11">
            <v>94</v>
          </cell>
          <cell r="DL11">
            <v>343</v>
          </cell>
          <cell r="DP11">
            <v>291</v>
          </cell>
          <cell r="DT11">
            <v>42</v>
          </cell>
          <cell r="DX11">
            <v>6277.07</v>
          </cell>
          <cell r="EB11">
            <v>8</v>
          </cell>
        </row>
        <row r="12">
          <cell r="G12">
            <v>316</v>
          </cell>
          <cell r="O12">
            <v>83</v>
          </cell>
          <cell r="AD12">
            <v>0</v>
          </cell>
          <cell r="AO12">
            <v>0</v>
          </cell>
          <cell r="AS12">
            <v>20</v>
          </cell>
          <cell r="AZ12" t="str">
            <v>0</v>
          </cell>
          <cell r="BG12">
            <v>4</v>
          </cell>
          <cell r="BO12">
            <v>266</v>
          </cell>
          <cell r="CS12">
            <v>91</v>
          </cell>
          <cell r="CW12">
            <v>209</v>
          </cell>
          <cell r="DL12">
            <v>266</v>
          </cell>
          <cell r="DP12">
            <v>222</v>
          </cell>
          <cell r="DT12">
            <v>81</v>
          </cell>
          <cell r="DX12">
            <v>7065.96</v>
          </cell>
          <cell r="EB12">
            <v>3</v>
          </cell>
        </row>
        <row r="13">
          <cell r="G13">
            <v>316</v>
          </cell>
          <cell r="O13">
            <v>47</v>
          </cell>
          <cell r="AD13">
            <v>0</v>
          </cell>
          <cell r="AO13">
            <v>0</v>
          </cell>
          <cell r="AS13">
            <v>10</v>
          </cell>
          <cell r="AZ13" t="str">
            <v>0</v>
          </cell>
          <cell r="BG13">
            <v>0</v>
          </cell>
          <cell r="BO13">
            <v>290</v>
          </cell>
          <cell r="CS13">
            <v>68</v>
          </cell>
          <cell r="CW13">
            <v>251</v>
          </cell>
          <cell r="DL13">
            <v>275</v>
          </cell>
          <cell r="DP13">
            <v>250</v>
          </cell>
          <cell r="DT13">
            <v>120</v>
          </cell>
          <cell r="DX13">
            <v>7110.96</v>
          </cell>
          <cell r="EB13">
            <v>2</v>
          </cell>
        </row>
        <row r="14">
          <cell r="G14">
            <v>806</v>
          </cell>
          <cell r="O14">
            <v>25</v>
          </cell>
          <cell r="AD14">
            <v>0</v>
          </cell>
          <cell r="AO14">
            <v>0</v>
          </cell>
          <cell r="AS14">
            <v>29</v>
          </cell>
          <cell r="AZ14" t="str">
            <v>0</v>
          </cell>
          <cell r="BG14">
            <v>63</v>
          </cell>
          <cell r="BO14">
            <v>740</v>
          </cell>
          <cell r="CS14">
            <v>35</v>
          </cell>
          <cell r="CW14">
            <v>90</v>
          </cell>
          <cell r="DL14">
            <v>785</v>
          </cell>
          <cell r="DP14">
            <v>734</v>
          </cell>
          <cell r="DT14">
            <v>56</v>
          </cell>
          <cell r="DX14">
            <v>6189.68</v>
          </cell>
          <cell r="EB14">
            <v>14</v>
          </cell>
        </row>
        <row r="15">
          <cell r="G15">
            <v>654</v>
          </cell>
          <cell r="O15">
            <v>22</v>
          </cell>
          <cell r="AD15">
            <v>0</v>
          </cell>
          <cell r="AO15">
            <v>0</v>
          </cell>
          <cell r="AS15">
            <v>3</v>
          </cell>
          <cell r="AZ15" t="str">
            <v>0</v>
          </cell>
          <cell r="BG15">
            <v>6</v>
          </cell>
          <cell r="BO15">
            <v>606</v>
          </cell>
          <cell r="CS15">
            <v>36</v>
          </cell>
          <cell r="CW15">
            <v>107</v>
          </cell>
          <cell r="DL15">
            <v>597</v>
          </cell>
          <cell r="DP15">
            <v>557</v>
          </cell>
          <cell r="DT15">
            <v>42</v>
          </cell>
          <cell r="DX15">
            <v>5929.2</v>
          </cell>
          <cell r="EB15">
            <v>14</v>
          </cell>
        </row>
        <row r="16">
          <cell r="G16">
            <v>269</v>
          </cell>
          <cell r="O16">
            <v>27</v>
          </cell>
          <cell r="AD16">
            <v>0</v>
          </cell>
          <cell r="AO16">
            <v>0</v>
          </cell>
          <cell r="AS16">
            <v>4</v>
          </cell>
          <cell r="AZ16" t="str">
            <v>0</v>
          </cell>
          <cell r="BG16">
            <v>0</v>
          </cell>
          <cell r="BO16">
            <v>207</v>
          </cell>
          <cell r="CS16">
            <v>36</v>
          </cell>
          <cell r="CW16">
            <v>104</v>
          </cell>
          <cell r="DL16">
            <v>243</v>
          </cell>
          <cell r="DP16">
            <v>182</v>
          </cell>
          <cell r="DT16">
            <v>70</v>
          </cell>
          <cell r="DX16">
            <v>7073.16</v>
          </cell>
          <cell r="EB16">
            <v>3</v>
          </cell>
        </row>
        <row r="17">
          <cell r="G17">
            <v>251</v>
          </cell>
          <cell r="O17">
            <v>32</v>
          </cell>
          <cell r="AD17">
            <v>0</v>
          </cell>
          <cell r="AO17">
            <v>0</v>
          </cell>
          <cell r="AS17">
            <v>2</v>
          </cell>
          <cell r="AZ17" t="str">
            <v>0</v>
          </cell>
          <cell r="BG17">
            <v>45</v>
          </cell>
          <cell r="BO17">
            <v>202</v>
          </cell>
          <cell r="CS17">
            <v>33</v>
          </cell>
          <cell r="CW17">
            <v>137</v>
          </cell>
          <cell r="DL17">
            <v>225</v>
          </cell>
          <cell r="DP17">
            <v>187</v>
          </cell>
          <cell r="DT17">
            <v>52</v>
          </cell>
          <cell r="DX17">
            <v>6294</v>
          </cell>
          <cell r="EB17">
            <v>4</v>
          </cell>
        </row>
        <row r="18">
          <cell r="G18">
            <v>804</v>
          </cell>
          <cell r="O18">
            <v>81</v>
          </cell>
          <cell r="AD18">
            <v>0</v>
          </cell>
          <cell r="AO18">
            <v>0</v>
          </cell>
          <cell r="AS18">
            <v>68</v>
          </cell>
          <cell r="AZ18" t="str">
            <v>0</v>
          </cell>
          <cell r="BG18">
            <v>1</v>
          </cell>
          <cell r="BO18">
            <v>697</v>
          </cell>
          <cell r="CS18">
            <v>147</v>
          </cell>
          <cell r="CW18">
            <v>494</v>
          </cell>
          <cell r="DL18">
            <v>704</v>
          </cell>
          <cell r="DP18">
            <v>615</v>
          </cell>
          <cell r="DT18">
            <v>256</v>
          </cell>
          <cell r="DX18">
            <v>7656.1</v>
          </cell>
          <cell r="EB18">
            <v>3</v>
          </cell>
        </row>
        <row r="19">
          <cell r="G19">
            <v>326</v>
          </cell>
          <cell r="O19">
            <v>25</v>
          </cell>
          <cell r="AD19">
            <v>0</v>
          </cell>
          <cell r="AO19">
            <v>0</v>
          </cell>
          <cell r="AS19">
            <v>0</v>
          </cell>
          <cell r="AZ19" t="str">
            <v>0</v>
          </cell>
          <cell r="BG19">
            <v>0</v>
          </cell>
          <cell r="BO19">
            <v>271</v>
          </cell>
          <cell r="CS19">
            <v>43</v>
          </cell>
          <cell r="CW19">
            <v>84</v>
          </cell>
          <cell r="DL19">
            <v>287</v>
          </cell>
          <cell r="DP19">
            <v>239</v>
          </cell>
          <cell r="DT19">
            <v>51</v>
          </cell>
          <cell r="DX19">
            <v>7117</v>
          </cell>
          <cell r="EB19">
            <v>6</v>
          </cell>
        </row>
        <row r="20">
          <cell r="G20">
            <v>372</v>
          </cell>
          <cell r="O20">
            <v>44</v>
          </cell>
          <cell r="AD20">
            <v>0</v>
          </cell>
          <cell r="AO20">
            <v>0</v>
          </cell>
          <cell r="AS20">
            <v>18</v>
          </cell>
          <cell r="AZ20" t="str">
            <v>0</v>
          </cell>
          <cell r="BG20">
            <v>18</v>
          </cell>
          <cell r="BO20">
            <v>318</v>
          </cell>
          <cell r="CS20">
            <v>47</v>
          </cell>
          <cell r="CW20">
            <v>185</v>
          </cell>
          <cell r="DL20">
            <v>328</v>
          </cell>
          <cell r="DP20">
            <v>282</v>
          </cell>
          <cell r="DT20">
            <v>70</v>
          </cell>
          <cell r="DX20">
            <v>7330.19</v>
          </cell>
          <cell r="EB20">
            <v>5</v>
          </cell>
        </row>
        <row r="21">
          <cell r="G21">
            <v>452</v>
          </cell>
          <cell r="O21">
            <v>86</v>
          </cell>
          <cell r="AD21">
            <v>0</v>
          </cell>
          <cell r="AO21">
            <v>0</v>
          </cell>
          <cell r="AS21">
            <v>17</v>
          </cell>
          <cell r="AZ21" t="str">
            <v>0</v>
          </cell>
          <cell r="BG21">
            <v>12</v>
          </cell>
          <cell r="BO21">
            <v>377</v>
          </cell>
          <cell r="CS21">
            <v>125</v>
          </cell>
          <cell r="CW21">
            <v>484</v>
          </cell>
          <cell r="DL21">
            <v>401</v>
          </cell>
          <cell r="DP21">
            <v>342</v>
          </cell>
          <cell r="DT21">
            <v>245</v>
          </cell>
          <cell r="DX21">
            <v>7840.33</v>
          </cell>
          <cell r="EB21">
            <v>2</v>
          </cell>
        </row>
        <row r="22">
          <cell r="G22">
            <v>292</v>
          </cell>
          <cell r="O22">
            <v>56</v>
          </cell>
          <cell r="AD22">
            <v>0</v>
          </cell>
          <cell r="AO22">
            <v>0</v>
          </cell>
          <cell r="AS22">
            <v>11</v>
          </cell>
          <cell r="AZ22" t="str">
            <v>0</v>
          </cell>
          <cell r="BG22">
            <v>0</v>
          </cell>
          <cell r="BO22">
            <v>220</v>
          </cell>
          <cell r="CS22">
            <v>30</v>
          </cell>
          <cell r="CW22">
            <v>80</v>
          </cell>
          <cell r="DL22">
            <v>262</v>
          </cell>
          <cell r="DP22">
            <v>201</v>
          </cell>
          <cell r="DT22">
            <v>42</v>
          </cell>
          <cell r="DX22">
            <v>9027.5499999999993</v>
          </cell>
          <cell r="EB22">
            <v>6</v>
          </cell>
        </row>
        <row r="23">
          <cell r="G23">
            <v>524</v>
          </cell>
          <cell r="O23">
            <v>37</v>
          </cell>
          <cell r="AD23">
            <v>0</v>
          </cell>
          <cell r="AO23">
            <v>0</v>
          </cell>
          <cell r="AS23">
            <v>19</v>
          </cell>
          <cell r="AZ23" t="str">
            <v>0</v>
          </cell>
          <cell r="BG23">
            <v>10</v>
          </cell>
          <cell r="BO23">
            <v>474</v>
          </cell>
          <cell r="CS23">
            <v>33</v>
          </cell>
          <cell r="CW23">
            <v>105</v>
          </cell>
          <cell r="DL23">
            <v>492</v>
          </cell>
          <cell r="DP23">
            <v>443</v>
          </cell>
          <cell r="DT23">
            <v>36</v>
          </cell>
          <cell r="DX23">
            <v>6256.31</v>
          </cell>
          <cell r="EB23">
            <v>14</v>
          </cell>
        </row>
        <row r="24">
          <cell r="G24">
            <v>649</v>
          </cell>
          <cell r="O24">
            <v>32</v>
          </cell>
          <cell r="AD24">
            <v>0</v>
          </cell>
          <cell r="AO24">
            <v>0</v>
          </cell>
          <cell r="AS24">
            <v>5</v>
          </cell>
          <cell r="AZ24" t="str">
            <v>0</v>
          </cell>
          <cell r="BG24">
            <v>20</v>
          </cell>
          <cell r="BO24">
            <v>608</v>
          </cell>
          <cell r="CS24">
            <v>28</v>
          </cell>
          <cell r="CW24">
            <v>73</v>
          </cell>
          <cell r="DL24">
            <v>591</v>
          </cell>
          <cell r="DP24">
            <v>558</v>
          </cell>
          <cell r="DT24">
            <v>39</v>
          </cell>
          <cell r="DX24">
            <v>6353.75</v>
          </cell>
          <cell r="EB24">
            <v>15</v>
          </cell>
        </row>
        <row r="25">
          <cell r="G25">
            <v>554</v>
          </cell>
          <cell r="O25">
            <v>17</v>
          </cell>
          <cell r="AD25">
            <v>0</v>
          </cell>
          <cell r="AO25">
            <v>0</v>
          </cell>
          <cell r="AS25">
            <v>18</v>
          </cell>
          <cell r="AZ25" t="str">
            <v>0</v>
          </cell>
          <cell r="BG25">
            <v>12</v>
          </cell>
          <cell r="BO25">
            <v>481</v>
          </cell>
          <cell r="CS25">
            <v>30</v>
          </cell>
          <cell r="CW25">
            <v>51</v>
          </cell>
          <cell r="DL25">
            <v>525</v>
          </cell>
          <cell r="DP25">
            <v>465</v>
          </cell>
          <cell r="DT25">
            <v>25</v>
          </cell>
          <cell r="DX25">
            <v>5178.4799999999996</v>
          </cell>
          <cell r="EB25">
            <v>21</v>
          </cell>
        </row>
        <row r="26">
          <cell r="G26">
            <v>970</v>
          </cell>
          <cell r="O26">
            <v>31</v>
          </cell>
          <cell r="AD26">
            <v>0</v>
          </cell>
          <cell r="AO26">
            <v>0</v>
          </cell>
          <cell r="AS26">
            <v>4</v>
          </cell>
          <cell r="AZ26" t="str">
            <v>0</v>
          </cell>
          <cell r="BG26">
            <v>19</v>
          </cell>
          <cell r="BO26">
            <v>888</v>
          </cell>
          <cell r="CS26">
            <v>32</v>
          </cell>
          <cell r="CW26">
            <v>117</v>
          </cell>
          <cell r="DL26">
            <v>926</v>
          </cell>
          <cell r="DP26">
            <v>872</v>
          </cell>
          <cell r="DT26">
            <v>43</v>
          </cell>
          <cell r="DX26">
            <v>5140.42</v>
          </cell>
          <cell r="EB26">
            <v>22</v>
          </cell>
        </row>
        <row r="27">
          <cell r="G27">
            <v>611</v>
          </cell>
          <cell r="O27">
            <v>37</v>
          </cell>
          <cell r="AD27">
            <v>0</v>
          </cell>
          <cell r="AO27">
            <v>0</v>
          </cell>
          <cell r="AS27">
            <v>15</v>
          </cell>
          <cell r="AZ27" t="str">
            <v>0</v>
          </cell>
          <cell r="BG27">
            <v>20</v>
          </cell>
          <cell r="BO27">
            <v>546</v>
          </cell>
          <cell r="CS27">
            <v>41</v>
          </cell>
          <cell r="CW27">
            <v>104</v>
          </cell>
          <cell r="DL27">
            <v>567</v>
          </cell>
          <cell r="DP27">
            <v>514</v>
          </cell>
          <cell r="DT27">
            <v>45</v>
          </cell>
          <cell r="DX27">
            <v>6955.2</v>
          </cell>
          <cell r="EB27">
            <v>13</v>
          </cell>
        </row>
        <row r="28">
          <cell r="G28">
            <v>1966</v>
          </cell>
          <cell r="O28">
            <v>248</v>
          </cell>
          <cell r="AD28">
            <v>0</v>
          </cell>
          <cell r="AO28">
            <v>0</v>
          </cell>
          <cell r="AS28">
            <v>103</v>
          </cell>
          <cell r="AZ28" t="str">
            <v>0</v>
          </cell>
          <cell r="BG28">
            <v>16</v>
          </cell>
          <cell r="BO28">
            <v>1644</v>
          </cell>
          <cell r="CS28">
            <v>361</v>
          </cell>
          <cell r="CW28">
            <v>2142</v>
          </cell>
          <cell r="DL28">
            <v>1769</v>
          </cell>
          <cell r="DP28">
            <v>1497</v>
          </cell>
          <cell r="DT28">
            <v>824</v>
          </cell>
          <cell r="DX28">
            <v>7251.43</v>
          </cell>
          <cell r="EB28">
            <v>2</v>
          </cell>
        </row>
        <row r="29">
          <cell r="G29">
            <v>498</v>
          </cell>
          <cell r="O29">
            <v>55</v>
          </cell>
          <cell r="AD29">
            <v>0</v>
          </cell>
          <cell r="AO29">
            <v>0</v>
          </cell>
          <cell r="AS29">
            <v>10</v>
          </cell>
          <cell r="AZ29" t="str">
            <v>0</v>
          </cell>
          <cell r="BG29">
            <v>3</v>
          </cell>
          <cell r="BO29">
            <v>436</v>
          </cell>
          <cell r="CS29">
            <v>134</v>
          </cell>
          <cell r="CW29">
            <v>449</v>
          </cell>
          <cell r="DL29">
            <v>425</v>
          </cell>
          <cell r="DP29">
            <v>366</v>
          </cell>
          <cell r="DT29">
            <v>287</v>
          </cell>
          <cell r="DX29">
            <v>8506.06</v>
          </cell>
          <cell r="EB29">
            <v>1</v>
          </cell>
        </row>
        <row r="30">
          <cell r="G30">
            <v>835</v>
          </cell>
          <cell r="O30">
            <v>152</v>
          </cell>
          <cell r="AD30">
            <v>0</v>
          </cell>
          <cell r="AO30">
            <v>0</v>
          </cell>
          <cell r="AS30">
            <v>33</v>
          </cell>
          <cell r="AZ30" t="str">
            <v>1</v>
          </cell>
          <cell r="BG30">
            <v>4</v>
          </cell>
          <cell r="BO30">
            <v>711</v>
          </cell>
          <cell r="CS30">
            <v>161</v>
          </cell>
          <cell r="CW30">
            <v>690</v>
          </cell>
          <cell r="DL30">
            <v>741</v>
          </cell>
          <cell r="DP30">
            <v>641</v>
          </cell>
          <cell r="DT30">
            <v>507</v>
          </cell>
          <cell r="DX30">
            <v>9026.49</v>
          </cell>
          <cell r="EB30">
            <v>1</v>
          </cell>
        </row>
        <row r="31">
          <cell r="G31">
            <v>635</v>
          </cell>
          <cell r="O31">
            <v>73</v>
          </cell>
          <cell r="AD31">
            <v>0</v>
          </cell>
          <cell r="AO31">
            <v>0</v>
          </cell>
          <cell r="AS31">
            <v>24</v>
          </cell>
          <cell r="AZ31" t="str">
            <v>1</v>
          </cell>
          <cell r="BG31">
            <v>4</v>
          </cell>
          <cell r="BO31">
            <v>508</v>
          </cell>
          <cell r="CS31">
            <v>107</v>
          </cell>
          <cell r="CW31">
            <v>412</v>
          </cell>
          <cell r="DL31">
            <v>534</v>
          </cell>
          <cell r="DP31">
            <v>451</v>
          </cell>
          <cell r="DT31">
            <v>199</v>
          </cell>
          <cell r="DX31">
            <v>7237.35</v>
          </cell>
          <cell r="EB31">
            <v>3</v>
          </cell>
        </row>
        <row r="32">
          <cell r="G32">
            <v>544</v>
          </cell>
          <cell r="O32">
            <v>86</v>
          </cell>
          <cell r="AD32">
            <v>0</v>
          </cell>
          <cell r="AO32">
            <v>0</v>
          </cell>
          <cell r="AS32">
            <v>40</v>
          </cell>
          <cell r="AZ32" t="str">
            <v>1</v>
          </cell>
          <cell r="BG32">
            <v>11</v>
          </cell>
          <cell r="BO32">
            <v>479</v>
          </cell>
          <cell r="CS32">
            <v>150</v>
          </cell>
          <cell r="CW32">
            <v>431</v>
          </cell>
          <cell r="DL32">
            <v>465</v>
          </cell>
          <cell r="DP32">
            <v>414</v>
          </cell>
          <cell r="DT32">
            <v>279</v>
          </cell>
          <cell r="DX32">
            <v>7645.45</v>
          </cell>
          <cell r="EB32">
            <v>2</v>
          </cell>
        </row>
        <row r="33">
          <cell r="G33">
            <v>420</v>
          </cell>
          <cell r="O33">
            <v>60</v>
          </cell>
          <cell r="AD33">
            <v>0</v>
          </cell>
          <cell r="AO33">
            <v>0</v>
          </cell>
          <cell r="AS33">
            <v>16</v>
          </cell>
          <cell r="AZ33" t="str">
            <v>1</v>
          </cell>
          <cell r="BG33">
            <v>18</v>
          </cell>
          <cell r="BO33">
            <v>345</v>
          </cell>
          <cell r="CS33">
            <v>67</v>
          </cell>
          <cell r="CW33">
            <v>232</v>
          </cell>
          <cell r="DL33">
            <v>365</v>
          </cell>
          <cell r="DP33">
            <v>312</v>
          </cell>
          <cell r="DT33">
            <v>141</v>
          </cell>
          <cell r="DX33">
            <v>6318.94</v>
          </cell>
          <cell r="EB33">
            <v>3</v>
          </cell>
        </row>
        <row r="34">
          <cell r="G34">
            <v>715</v>
          </cell>
          <cell r="O34">
            <v>56</v>
          </cell>
          <cell r="AD34">
            <v>0</v>
          </cell>
          <cell r="AO34">
            <v>0</v>
          </cell>
          <cell r="AS34">
            <v>12</v>
          </cell>
          <cell r="AZ34" t="str">
            <v>0</v>
          </cell>
          <cell r="BG34">
            <v>2</v>
          </cell>
          <cell r="BO34">
            <v>637</v>
          </cell>
          <cell r="CS34">
            <v>86</v>
          </cell>
          <cell r="CW34">
            <v>319</v>
          </cell>
          <cell r="DL34">
            <v>653</v>
          </cell>
          <cell r="DP34">
            <v>588</v>
          </cell>
          <cell r="DT34">
            <v>114</v>
          </cell>
          <cell r="DX34">
            <v>8083.29</v>
          </cell>
          <cell r="EB34">
            <v>6</v>
          </cell>
        </row>
        <row r="35">
          <cell r="G35">
            <v>550</v>
          </cell>
          <cell r="O35">
            <v>48</v>
          </cell>
          <cell r="AD35">
            <v>0</v>
          </cell>
          <cell r="AO35">
            <v>0</v>
          </cell>
          <cell r="AS35">
            <v>29</v>
          </cell>
          <cell r="AZ35" t="str">
            <v>1</v>
          </cell>
          <cell r="BG35">
            <v>16</v>
          </cell>
          <cell r="BO35">
            <v>466</v>
          </cell>
          <cell r="CS35">
            <v>147</v>
          </cell>
          <cell r="CW35">
            <v>666</v>
          </cell>
          <cell r="DL35">
            <v>480</v>
          </cell>
          <cell r="DP35">
            <v>408</v>
          </cell>
          <cell r="DT35">
            <v>355</v>
          </cell>
          <cell r="DX35">
            <v>6830.79</v>
          </cell>
          <cell r="EB35">
            <v>1</v>
          </cell>
        </row>
        <row r="36">
          <cell r="G36">
            <v>187</v>
          </cell>
          <cell r="O36">
            <v>26</v>
          </cell>
          <cell r="AD36">
            <v>0</v>
          </cell>
          <cell r="AO36">
            <v>0</v>
          </cell>
          <cell r="AS36">
            <v>2</v>
          </cell>
          <cell r="AZ36" t="str">
            <v>0</v>
          </cell>
          <cell r="BG36">
            <v>0</v>
          </cell>
          <cell r="BO36">
            <v>167</v>
          </cell>
          <cell r="CS36">
            <v>35</v>
          </cell>
          <cell r="CW36">
            <v>109</v>
          </cell>
          <cell r="DL36">
            <v>154</v>
          </cell>
          <cell r="DP36">
            <v>137</v>
          </cell>
          <cell r="DT36">
            <v>65</v>
          </cell>
          <cell r="DX36">
            <v>5602.09</v>
          </cell>
          <cell r="EB36">
            <v>2</v>
          </cell>
        </row>
        <row r="37">
          <cell r="G37">
            <v>319</v>
          </cell>
          <cell r="O37">
            <v>51</v>
          </cell>
          <cell r="AD37">
            <v>0</v>
          </cell>
          <cell r="AO37">
            <v>0</v>
          </cell>
          <cell r="AS37">
            <v>7</v>
          </cell>
          <cell r="AZ37" t="str">
            <v>0</v>
          </cell>
          <cell r="BG37">
            <v>12</v>
          </cell>
          <cell r="BO37">
            <v>276</v>
          </cell>
          <cell r="CS37">
            <v>35</v>
          </cell>
          <cell r="CW37">
            <v>108</v>
          </cell>
          <cell r="DL37">
            <v>277</v>
          </cell>
          <cell r="DP37">
            <v>236</v>
          </cell>
          <cell r="DT37">
            <v>32</v>
          </cell>
          <cell r="DX37">
            <v>8127.66</v>
          </cell>
          <cell r="EB37">
            <v>9</v>
          </cell>
        </row>
      </sheetData>
      <sheetData sheetId="1" refreshError="1"/>
      <sheetData sheetId="2" refreshError="1"/>
      <sheetData sheetId="3" refreshError="1"/>
      <sheetData sheetId="4" refreshError="1">
        <row r="14">
          <cell r="AG14">
            <v>0</v>
          </cell>
          <cell r="CG14">
            <v>0</v>
          </cell>
        </row>
        <row r="15">
          <cell r="AG15">
            <v>0</v>
          </cell>
          <cell r="CG15">
            <v>0</v>
          </cell>
        </row>
        <row r="16">
          <cell r="AG16">
            <v>0</v>
          </cell>
          <cell r="CG16">
            <v>0</v>
          </cell>
        </row>
        <row r="17">
          <cell r="AG17">
            <v>0</v>
          </cell>
          <cell r="CG17">
            <v>0</v>
          </cell>
        </row>
        <row r="18">
          <cell r="AG18">
            <v>0</v>
          </cell>
          <cell r="CG18">
            <v>0</v>
          </cell>
        </row>
        <row r="19">
          <cell r="AG19">
            <v>0</v>
          </cell>
          <cell r="CG19">
            <v>0</v>
          </cell>
        </row>
        <row r="20">
          <cell r="AG20">
            <v>0</v>
          </cell>
          <cell r="CG20">
            <v>0</v>
          </cell>
        </row>
        <row r="21">
          <cell r="AG21">
            <v>0</v>
          </cell>
          <cell r="CG21">
            <v>0</v>
          </cell>
        </row>
        <row r="22">
          <cell r="AG22">
            <v>0</v>
          </cell>
          <cell r="CG22">
            <v>0</v>
          </cell>
        </row>
        <row r="23">
          <cell r="AG23">
            <v>0</v>
          </cell>
          <cell r="CG23">
            <v>0</v>
          </cell>
        </row>
        <row r="24">
          <cell r="AG24">
            <v>0</v>
          </cell>
          <cell r="CG24">
            <v>0</v>
          </cell>
        </row>
        <row r="25">
          <cell r="AG25">
            <v>0</v>
          </cell>
          <cell r="CG25">
            <v>0</v>
          </cell>
        </row>
        <row r="26">
          <cell r="AG26">
            <v>0</v>
          </cell>
          <cell r="CG26">
            <v>0</v>
          </cell>
        </row>
        <row r="27">
          <cell r="AG27">
            <v>0</v>
          </cell>
          <cell r="CG27">
            <v>0</v>
          </cell>
        </row>
        <row r="28">
          <cell r="AG28">
            <v>0</v>
          </cell>
          <cell r="CG28">
            <v>0</v>
          </cell>
        </row>
        <row r="29">
          <cell r="AG29">
            <v>0</v>
          </cell>
          <cell r="CG29">
            <v>0</v>
          </cell>
        </row>
        <row r="30">
          <cell r="AG30">
            <v>0</v>
          </cell>
          <cell r="CG30">
            <v>0</v>
          </cell>
        </row>
        <row r="31">
          <cell r="AG31">
            <v>0</v>
          </cell>
          <cell r="CG31">
            <v>0</v>
          </cell>
        </row>
        <row r="32">
          <cell r="AG32">
            <v>0</v>
          </cell>
          <cell r="CG32">
            <v>0</v>
          </cell>
        </row>
        <row r="33">
          <cell r="AG33">
            <v>0</v>
          </cell>
          <cell r="CG33">
            <v>0</v>
          </cell>
        </row>
        <row r="34">
          <cell r="AG34">
            <v>0</v>
          </cell>
          <cell r="CG34">
            <v>0</v>
          </cell>
        </row>
        <row r="35">
          <cell r="AG35">
            <v>0</v>
          </cell>
          <cell r="CG35">
            <v>0</v>
          </cell>
        </row>
        <row r="36">
          <cell r="AG36">
            <v>0</v>
          </cell>
          <cell r="CG36">
            <v>0</v>
          </cell>
        </row>
        <row r="37">
          <cell r="AG37">
            <v>0</v>
          </cell>
          <cell r="CG37">
            <v>0</v>
          </cell>
        </row>
        <row r="38">
          <cell r="AG38">
            <v>0</v>
          </cell>
          <cell r="CG38">
            <v>0</v>
          </cell>
        </row>
        <row r="39">
          <cell r="AG39">
            <v>0</v>
          </cell>
          <cell r="CG39">
            <v>0</v>
          </cell>
        </row>
        <row r="40">
          <cell r="AG40">
            <v>0</v>
          </cell>
          <cell r="CG40">
            <v>0</v>
          </cell>
        </row>
        <row r="41">
          <cell r="AG41">
            <v>0</v>
          </cell>
          <cell r="CG41">
            <v>0</v>
          </cell>
        </row>
      </sheetData>
      <sheetData sheetId="5" refreshError="1">
        <row r="7">
          <cell r="M7">
            <v>5</v>
          </cell>
        </row>
        <row r="8">
          <cell r="M8">
            <v>7</v>
          </cell>
        </row>
        <row r="9">
          <cell r="M9">
            <v>11</v>
          </cell>
        </row>
        <row r="10">
          <cell r="M10">
            <v>4</v>
          </cell>
        </row>
        <row r="11">
          <cell r="M11">
            <v>4</v>
          </cell>
        </row>
        <row r="12">
          <cell r="M12">
            <v>11</v>
          </cell>
        </row>
        <row r="13">
          <cell r="M13">
            <v>18</v>
          </cell>
        </row>
        <row r="14">
          <cell r="M14">
            <v>6</v>
          </cell>
        </row>
        <row r="15">
          <cell r="M15">
            <v>10</v>
          </cell>
        </row>
        <row r="16">
          <cell r="M16">
            <v>5</v>
          </cell>
        </row>
        <row r="17">
          <cell r="M17">
            <v>7</v>
          </cell>
        </row>
        <row r="18">
          <cell r="M18">
            <v>6</v>
          </cell>
        </row>
        <row r="19">
          <cell r="M19">
            <v>3</v>
          </cell>
        </row>
        <row r="20">
          <cell r="M20">
            <v>9</v>
          </cell>
        </row>
        <row r="21">
          <cell r="M21">
            <v>12</v>
          </cell>
        </row>
        <row r="22">
          <cell r="M22">
            <v>39</v>
          </cell>
        </row>
        <row r="23">
          <cell r="M23">
            <v>36</v>
          </cell>
        </row>
        <row r="24">
          <cell r="M24">
            <v>18</v>
          </cell>
        </row>
        <row r="25">
          <cell r="M25">
            <v>14</v>
          </cell>
        </row>
        <row r="26">
          <cell r="M26">
            <v>4</v>
          </cell>
        </row>
        <row r="27">
          <cell r="M27">
            <v>5</v>
          </cell>
        </row>
        <row r="28">
          <cell r="M28">
            <v>3</v>
          </cell>
        </row>
        <row r="29">
          <cell r="M29">
            <v>2</v>
          </cell>
        </row>
        <row r="30">
          <cell r="M30">
            <v>4</v>
          </cell>
        </row>
        <row r="31">
          <cell r="M31">
            <v>3</v>
          </cell>
        </row>
        <row r="32">
          <cell r="M32">
            <v>8</v>
          </cell>
        </row>
        <row r="33">
          <cell r="M33">
            <v>3</v>
          </cell>
        </row>
        <row r="34">
          <cell r="M34">
            <v>3</v>
          </cell>
        </row>
        <row r="35">
          <cell r="M35">
            <v>8</v>
          </cell>
        </row>
      </sheetData>
      <sheetData sheetId="6" refreshError="1"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1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0</v>
          </cell>
        </row>
        <row r="36">
          <cell r="AG36">
            <v>0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</sheetData>
      <sheetData sheetId="7" refreshError="1">
        <row r="8">
          <cell r="D8">
            <v>407</v>
          </cell>
          <cell r="E8">
            <v>379</v>
          </cell>
          <cell r="F8">
            <v>21</v>
          </cell>
          <cell r="J8">
            <v>0</v>
          </cell>
          <cell r="P8">
            <v>345</v>
          </cell>
          <cell r="T8">
            <v>308</v>
          </cell>
        </row>
        <row r="9">
          <cell r="D9">
            <v>490</v>
          </cell>
          <cell r="E9">
            <v>479</v>
          </cell>
          <cell r="F9">
            <v>7</v>
          </cell>
          <cell r="J9">
            <v>3</v>
          </cell>
          <cell r="P9">
            <v>447</v>
          </cell>
          <cell r="T9">
            <v>431</v>
          </cell>
        </row>
        <row r="10">
          <cell r="D10">
            <v>430</v>
          </cell>
          <cell r="E10">
            <v>405</v>
          </cell>
          <cell r="F10">
            <v>10</v>
          </cell>
          <cell r="J10">
            <v>0</v>
          </cell>
          <cell r="P10">
            <v>381</v>
          </cell>
          <cell r="T10">
            <v>352</v>
          </cell>
        </row>
        <row r="11">
          <cell r="D11">
            <v>505</v>
          </cell>
          <cell r="E11">
            <v>472</v>
          </cell>
          <cell r="F11">
            <v>16</v>
          </cell>
          <cell r="J11">
            <v>1</v>
          </cell>
          <cell r="P11">
            <v>443</v>
          </cell>
          <cell r="T11">
            <v>395</v>
          </cell>
        </row>
        <row r="12">
          <cell r="D12">
            <v>669</v>
          </cell>
          <cell r="E12">
            <v>658</v>
          </cell>
          <cell r="F12">
            <v>7</v>
          </cell>
          <cell r="J12">
            <v>9</v>
          </cell>
          <cell r="P12">
            <v>640</v>
          </cell>
          <cell r="T12">
            <v>626</v>
          </cell>
        </row>
        <row r="13">
          <cell r="D13">
            <v>616</v>
          </cell>
          <cell r="E13">
            <v>593</v>
          </cell>
          <cell r="F13">
            <v>6</v>
          </cell>
          <cell r="J13">
            <v>0</v>
          </cell>
          <cell r="P13">
            <v>596</v>
          </cell>
          <cell r="T13">
            <v>569</v>
          </cell>
        </row>
        <row r="14">
          <cell r="D14">
            <v>378</v>
          </cell>
          <cell r="E14">
            <v>343</v>
          </cell>
          <cell r="F14">
            <v>11</v>
          </cell>
          <cell r="J14">
            <v>0</v>
          </cell>
          <cell r="P14">
            <v>330</v>
          </cell>
          <cell r="T14">
            <v>292</v>
          </cell>
        </row>
        <row r="15">
          <cell r="D15">
            <v>340</v>
          </cell>
          <cell r="E15">
            <v>332</v>
          </cell>
          <cell r="F15">
            <v>11</v>
          </cell>
          <cell r="J15">
            <v>1</v>
          </cell>
          <cell r="P15">
            <v>300</v>
          </cell>
          <cell r="T15">
            <v>289</v>
          </cell>
        </row>
        <row r="16">
          <cell r="D16">
            <v>1659</v>
          </cell>
          <cell r="E16">
            <v>1551</v>
          </cell>
          <cell r="F16">
            <v>36</v>
          </cell>
          <cell r="J16">
            <v>31</v>
          </cell>
          <cell r="P16">
            <v>1432</v>
          </cell>
          <cell r="T16">
            <v>1300</v>
          </cell>
        </row>
        <row r="17">
          <cell r="D17">
            <v>399</v>
          </cell>
          <cell r="E17">
            <v>369</v>
          </cell>
          <cell r="F17">
            <v>13</v>
          </cell>
          <cell r="J17">
            <v>2</v>
          </cell>
          <cell r="P17">
            <v>345</v>
          </cell>
          <cell r="T17">
            <v>312</v>
          </cell>
        </row>
        <row r="18">
          <cell r="D18">
            <v>391</v>
          </cell>
          <cell r="E18">
            <v>373</v>
          </cell>
          <cell r="F18">
            <v>16</v>
          </cell>
          <cell r="J18">
            <v>0</v>
          </cell>
          <cell r="P18">
            <v>333</v>
          </cell>
          <cell r="T18">
            <v>310</v>
          </cell>
        </row>
        <row r="19">
          <cell r="D19">
            <v>760</v>
          </cell>
          <cell r="E19">
            <v>718</v>
          </cell>
          <cell r="F19">
            <v>16</v>
          </cell>
          <cell r="J19">
            <v>2</v>
          </cell>
          <cell r="P19">
            <v>676</v>
          </cell>
          <cell r="T19">
            <v>620</v>
          </cell>
        </row>
        <row r="20">
          <cell r="D20">
            <v>322</v>
          </cell>
          <cell r="E20">
            <v>289</v>
          </cell>
          <cell r="F20">
            <v>10</v>
          </cell>
          <cell r="J20">
            <v>1</v>
          </cell>
          <cell r="P20">
            <v>293</v>
          </cell>
          <cell r="T20">
            <v>251</v>
          </cell>
        </row>
        <row r="21">
          <cell r="D21">
            <v>471</v>
          </cell>
          <cell r="E21">
            <v>452</v>
          </cell>
          <cell r="F21">
            <v>13</v>
          </cell>
          <cell r="J21">
            <v>0</v>
          </cell>
          <cell r="P21">
            <v>450</v>
          </cell>
          <cell r="T21">
            <v>430</v>
          </cell>
        </row>
        <row r="22">
          <cell r="D22">
            <v>685</v>
          </cell>
          <cell r="E22">
            <v>653</v>
          </cell>
          <cell r="F22">
            <v>13</v>
          </cell>
          <cell r="J22">
            <v>0</v>
          </cell>
          <cell r="P22">
            <v>623</v>
          </cell>
          <cell r="T22">
            <v>589</v>
          </cell>
        </row>
        <row r="23">
          <cell r="D23">
            <v>559</v>
          </cell>
          <cell r="E23">
            <v>532</v>
          </cell>
          <cell r="F23">
            <v>4</v>
          </cell>
          <cell r="J23">
            <v>0</v>
          </cell>
          <cell r="P23">
            <v>534</v>
          </cell>
          <cell r="T23">
            <v>501</v>
          </cell>
        </row>
        <row r="24">
          <cell r="D24">
            <v>880</v>
          </cell>
          <cell r="E24">
            <v>864</v>
          </cell>
          <cell r="F24">
            <v>7</v>
          </cell>
          <cell r="J24">
            <v>2</v>
          </cell>
          <cell r="P24">
            <v>827</v>
          </cell>
          <cell r="T24">
            <v>797</v>
          </cell>
        </row>
        <row r="25">
          <cell r="D25">
            <v>791</v>
          </cell>
          <cell r="E25">
            <v>772</v>
          </cell>
          <cell r="F25">
            <v>12</v>
          </cell>
          <cell r="J25">
            <v>15</v>
          </cell>
          <cell r="P25">
            <v>723</v>
          </cell>
          <cell r="T25">
            <v>693</v>
          </cell>
        </row>
        <row r="26">
          <cell r="D26">
            <v>2439</v>
          </cell>
          <cell r="E26">
            <v>2234</v>
          </cell>
          <cell r="F26">
            <v>40</v>
          </cell>
          <cell r="J26">
            <v>12</v>
          </cell>
          <cell r="P26">
            <v>2235</v>
          </cell>
          <cell r="T26">
            <v>1979</v>
          </cell>
        </row>
        <row r="27">
          <cell r="D27">
            <v>1815</v>
          </cell>
          <cell r="E27">
            <v>1717</v>
          </cell>
          <cell r="F27">
            <v>27</v>
          </cell>
          <cell r="J27">
            <v>3</v>
          </cell>
          <cell r="P27">
            <v>1447</v>
          </cell>
          <cell r="T27">
            <v>1288</v>
          </cell>
        </row>
        <row r="28">
          <cell r="D28">
            <v>1380</v>
          </cell>
          <cell r="E28">
            <v>1314</v>
          </cell>
          <cell r="F28">
            <v>20</v>
          </cell>
          <cell r="J28">
            <v>0</v>
          </cell>
          <cell r="P28">
            <v>1229</v>
          </cell>
          <cell r="T28">
            <v>1131</v>
          </cell>
        </row>
        <row r="29">
          <cell r="D29">
            <v>709</v>
          </cell>
          <cell r="E29">
            <v>670</v>
          </cell>
          <cell r="F29">
            <v>19</v>
          </cell>
          <cell r="J29">
            <v>0</v>
          </cell>
          <cell r="P29">
            <v>604</v>
          </cell>
          <cell r="T29">
            <v>562</v>
          </cell>
        </row>
        <row r="30">
          <cell r="D30">
            <v>1247</v>
          </cell>
          <cell r="E30">
            <v>1155</v>
          </cell>
          <cell r="F30">
            <v>6</v>
          </cell>
          <cell r="J30">
            <v>10</v>
          </cell>
          <cell r="P30">
            <v>1059</v>
          </cell>
          <cell r="T30">
            <v>942</v>
          </cell>
        </row>
        <row r="31">
          <cell r="D31">
            <v>307</v>
          </cell>
          <cell r="E31">
            <v>283</v>
          </cell>
          <cell r="F31">
            <v>28</v>
          </cell>
          <cell r="J31">
            <v>7</v>
          </cell>
          <cell r="P31">
            <v>250</v>
          </cell>
          <cell r="T31">
            <v>227</v>
          </cell>
        </row>
        <row r="32">
          <cell r="D32">
            <v>878</v>
          </cell>
          <cell r="E32">
            <v>818</v>
          </cell>
          <cell r="F32">
            <v>16</v>
          </cell>
          <cell r="J32">
            <v>0</v>
          </cell>
          <cell r="P32">
            <v>802</v>
          </cell>
          <cell r="T32">
            <v>719</v>
          </cell>
        </row>
        <row r="33">
          <cell r="D33">
            <v>944</v>
          </cell>
          <cell r="E33">
            <v>858</v>
          </cell>
          <cell r="F33">
            <v>36</v>
          </cell>
          <cell r="J33">
            <v>11</v>
          </cell>
          <cell r="P33">
            <v>787</v>
          </cell>
          <cell r="T33">
            <v>686</v>
          </cell>
        </row>
        <row r="34">
          <cell r="D34">
            <v>137</v>
          </cell>
          <cell r="E34">
            <v>130</v>
          </cell>
          <cell r="F34">
            <v>6</v>
          </cell>
          <cell r="J34">
            <v>0</v>
          </cell>
          <cell r="P34">
            <v>122</v>
          </cell>
          <cell r="T34">
            <v>111</v>
          </cell>
        </row>
        <row r="35">
          <cell r="D35">
            <v>373</v>
          </cell>
          <cell r="E35">
            <v>362</v>
          </cell>
          <cell r="F35">
            <v>5</v>
          </cell>
          <cell r="J35">
            <v>0</v>
          </cell>
          <cell r="P35">
            <v>350</v>
          </cell>
          <cell r="T35">
            <v>332</v>
          </cell>
        </row>
      </sheetData>
      <sheetData sheetId="8" refreshError="1">
        <row r="8">
          <cell r="D8">
            <v>9</v>
          </cell>
          <cell r="L8">
            <v>20</v>
          </cell>
          <cell r="M8">
            <v>6</v>
          </cell>
          <cell r="N8">
            <v>174</v>
          </cell>
        </row>
        <row r="9">
          <cell r="D9">
            <v>4</v>
          </cell>
          <cell r="L9">
            <v>43</v>
          </cell>
          <cell r="M9">
            <v>36</v>
          </cell>
          <cell r="N9">
            <v>136</v>
          </cell>
        </row>
        <row r="10">
          <cell r="D10">
            <v>20</v>
          </cell>
          <cell r="L10">
            <v>61</v>
          </cell>
          <cell r="M10">
            <v>38</v>
          </cell>
          <cell r="N10">
            <v>189</v>
          </cell>
        </row>
        <row r="11">
          <cell r="D11">
            <v>23</v>
          </cell>
          <cell r="L11">
            <v>92</v>
          </cell>
          <cell r="M11">
            <v>57</v>
          </cell>
          <cell r="N11">
            <v>806</v>
          </cell>
        </row>
        <row r="12">
          <cell r="D12">
            <v>67</v>
          </cell>
          <cell r="L12">
            <v>216</v>
          </cell>
          <cell r="M12">
            <v>143</v>
          </cell>
          <cell r="N12">
            <v>40</v>
          </cell>
        </row>
        <row r="13">
          <cell r="D13">
            <v>21</v>
          </cell>
          <cell r="L13">
            <v>38</v>
          </cell>
          <cell r="M13">
            <v>18</v>
          </cell>
          <cell r="N13">
            <v>94</v>
          </cell>
        </row>
        <row r="14">
          <cell r="D14">
            <v>11</v>
          </cell>
          <cell r="L14">
            <v>24</v>
          </cell>
          <cell r="M14">
            <v>13</v>
          </cell>
          <cell r="N14">
            <v>80</v>
          </cell>
        </row>
        <row r="15">
          <cell r="D15">
            <v>44</v>
          </cell>
          <cell r="L15">
            <v>57</v>
          </cell>
          <cell r="M15">
            <v>43</v>
          </cell>
          <cell r="N15">
            <v>1437</v>
          </cell>
        </row>
        <row r="16">
          <cell r="D16">
            <v>19</v>
          </cell>
          <cell r="L16">
            <v>99</v>
          </cell>
          <cell r="M16">
            <v>80</v>
          </cell>
          <cell r="N16">
            <v>2637</v>
          </cell>
        </row>
        <row r="17">
          <cell r="D17">
            <v>6</v>
          </cell>
          <cell r="L17">
            <v>36</v>
          </cell>
          <cell r="M17">
            <v>29</v>
          </cell>
          <cell r="N17">
            <v>283</v>
          </cell>
        </row>
        <row r="18">
          <cell r="D18">
            <v>31</v>
          </cell>
          <cell r="L18">
            <v>74</v>
          </cell>
          <cell r="M18">
            <v>37</v>
          </cell>
          <cell r="N18">
            <v>279</v>
          </cell>
        </row>
        <row r="19">
          <cell r="D19">
            <v>31</v>
          </cell>
          <cell r="L19">
            <v>145</v>
          </cell>
          <cell r="M19">
            <v>111</v>
          </cell>
          <cell r="N19">
            <v>308</v>
          </cell>
        </row>
        <row r="20">
          <cell r="D20">
            <v>57</v>
          </cell>
          <cell r="L20">
            <v>108</v>
          </cell>
          <cell r="M20">
            <v>52</v>
          </cell>
          <cell r="N20">
            <v>409</v>
          </cell>
        </row>
        <row r="21">
          <cell r="D21">
            <v>9</v>
          </cell>
          <cell r="L21">
            <v>84</v>
          </cell>
          <cell r="M21">
            <v>82</v>
          </cell>
          <cell r="N21">
            <v>294</v>
          </cell>
        </row>
        <row r="22">
          <cell r="D22">
            <v>6</v>
          </cell>
          <cell r="L22">
            <v>86</v>
          </cell>
          <cell r="M22">
            <v>78</v>
          </cell>
          <cell r="N22">
            <v>218</v>
          </cell>
        </row>
        <row r="23">
          <cell r="D23">
            <v>3</v>
          </cell>
          <cell r="L23">
            <v>78</v>
          </cell>
          <cell r="M23">
            <v>75</v>
          </cell>
          <cell r="N23">
            <v>159</v>
          </cell>
        </row>
        <row r="24">
          <cell r="D24">
            <v>6</v>
          </cell>
          <cell r="L24">
            <v>19</v>
          </cell>
          <cell r="M24">
            <v>10</v>
          </cell>
          <cell r="N24">
            <v>162</v>
          </cell>
        </row>
        <row r="25">
          <cell r="D25">
            <v>14</v>
          </cell>
          <cell r="L25">
            <v>157</v>
          </cell>
          <cell r="M25">
            <v>144</v>
          </cell>
          <cell r="N25">
            <v>753</v>
          </cell>
        </row>
        <row r="26">
          <cell r="D26">
            <v>61</v>
          </cell>
          <cell r="L26">
            <v>246</v>
          </cell>
          <cell r="M26">
            <v>225</v>
          </cell>
          <cell r="N26">
            <v>5339</v>
          </cell>
        </row>
        <row r="27">
          <cell r="D27">
            <v>7</v>
          </cell>
          <cell r="L27">
            <v>133</v>
          </cell>
          <cell r="M27">
            <v>121</v>
          </cell>
          <cell r="N27">
            <v>1480</v>
          </cell>
        </row>
        <row r="28">
          <cell r="D28">
            <v>21</v>
          </cell>
          <cell r="L28">
            <v>124</v>
          </cell>
          <cell r="M28">
            <v>72</v>
          </cell>
          <cell r="N28">
            <v>389</v>
          </cell>
        </row>
        <row r="29">
          <cell r="D29">
            <v>66</v>
          </cell>
          <cell r="L29">
            <v>135</v>
          </cell>
          <cell r="M29">
            <v>68</v>
          </cell>
          <cell r="N29">
            <v>534</v>
          </cell>
        </row>
        <row r="30">
          <cell r="D30">
            <v>37</v>
          </cell>
          <cell r="L30">
            <v>199</v>
          </cell>
          <cell r="M30">
            <v>149</v>
          </cell>
          <cell r="N30">
            <v>1616</v>
          </cell>
        </row>
        <row r="31">
          <cell r="D31">
            <v>9</v>
          </cell>
          <cell r="L31">
            <v>39</v>
          </cell>
          <cell r="M31">
            <v>29</v>
          </cell>
          <cell r="N31">
            <v>36</v>
          </cell>
        </row>
        <row r="32">
          <cell r="D32">
            <v>32</v>
          </cell>
          <cell r="L32">
            <v>48</v>
          </cell>
          <cell r="M32">
            <v>11</v>
          </cell>
          <cell r="N32">
            <v>966</v>
          </cell>
        </row>
        <row r="33">
          <cell r="D33">
            <v>15</v>
          </cell>
          <cell r="L33">
            <v>124</v>
          </cell>
          <cell r="M33">
            <v>98</v>
          </cell>
          <cell r="N33">
            <v>810</v>
          </cell>
        </row>
        <row r="34">
          <cell r="D34">
            <v>4</v>
          </cell>
          <cell r="L34">
            <v>5</v>
          </cell>
          <cell r="M34">
            <v>1</v>
          </cell>
          <cell r="N34">
            <v>14</v>
          </cell>
        </row>
        <row r="35">
          <cell r="D35">
            <v>14</v>
          </cell>
          <cell r="L35">
            <v>20</v>
          </cell>
          <cell r="M35">
            <v>6</v>
          </cell>
          <cell r="N35">
            <v>88</v>
          </cell>
        </row>
      </sheetData>
      <sheetData sheetId="9" refreshError="1">
        <row r="7">
          <cell r="B7">
            <v>1</v>
          </cell>
        </row>
        <row r="8">
          <cell r="B8">
            <v>0</v>
          </cell>
        </row>
        <row r="9">
          <cell r="B9">
            <v>9</v>
          </cell>
        </row>
        <row r="10">
          <cell r="B10">
            <v>22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6</v>
          </cell>
        </row>
        <row r="14">
          <cell r="B14">
            <v>7</v>
          </cell>
        </row>
        <row r="15">
          <cell r="B15">
            <v>30</v>
          </cell>
        </row>
        <row r="16">
          <cell r="B16">
            <v>7</v>
          </cell>
        </row>
        <row r="17">
          <cell r="B17">
            <v>2</v>
          </cell>
        </row>
        <row r="18">
          <cell r="B18">
            <v>11</v>
          </cell>
        </row>
        <row r="19">
          <cell r="B19">
            <v>3</v>
          </cell>
        </row>
        <row r="20">
          <cell r="B20">
            <v>4</v>
          </cell>
        </row>
        <row r="21">
          <cell r="B21">
            <v>0</v>
          </cell>
        </row>
        <row r="22">
          <cell r="B22">
            <v>4</v>
          </cell>
        </row>
        <row r="23">
          <cell r="B23">
            <v>3</v>
          </cell>
        </row>
        <row r="24">
          <cell r="B24">
            <v>1</v>
          </cell>
        </row>
        <row r="25">
          <cell r="B25">
            <v>9</v>
          </cell>
        </row>
        <row r="26">
          <cell r="B26">
            <v>33</v>
          </cell>
        </row>
        <row r="27">
          <cell r="B27">
            <v>25</v>
          </cell>
        </row>
        <row r="28">
          <cell r="B28">
            <v>5</v>
          </cell>
        </row>
        <row r="29">
          <cell r="B29">
            <v>26</v>
          </cell>
        </row>
        <row r="30">
          <cell r="B30">
            <v>1</v>
          </cell>
        </row>
        <row r="31">
          <cell r="B31">
            <v>10</v>
          </cell>
        </row>
        <row r="32">
          <cell r="B32">
            <v>16</v>
          </cell>
        </row>
        <row r="33">
          <cell r="B33">
            <v>0</v>
          </cell>
        </row>
        <row r="34">
          <cell r="B34">
            <v>0</v>
          </cell>
        </row>
      </sheetData>
      <sheetData sheetId="10" refreshError="1"/>
      <sheetData sheetId="11" refreshError="1">
        <row r="10">
          <cell r="AE10">
            <v>0</v>
          </cell>
        </row>
        <row r="11">
          <cell r="AE11">
            <v>0</v>
          </cell>
        </row>
        <row r="12">
          <cell r="AE12">
            <v>0</v>
          </cell>
        </row>
        <row r="13">
          <cell r="AE13">
            <v>0</v>
          </cell>
        </row>
        <row r="14">
          <cell r="AE14">
            <v>0</v>
          </cell>
        </row>
        <row r="15">
          <cell r="AE15">
            <v>0</v>
          </cell>
        </row>
        <row r="16">
          <cell r="AE16">
            <v>0</v>
          </cell>
        </row>
        <row r="17">
          <cell r="AE17">
            <v>0</v>
          </cell>
        </row>
        <row r="18">
          <cell r="AE18">
            <v>0</v>
          </cell>
        </row>
        <row r="19">
          <cell r="AE19">
            <v>0</v>
          </cell>
        </row>
        <row r="20">
          <cell r="AE20">
            <v>0</v>
          </cell>
        </row>
        <row r="21">
          <cell r="AE21">
            <v>0</v>
          </cell>
        </row>
        <row r="22">
          <cell r="AE22">
            <v>0</v>
          </cell>
        </row>
        <row r="23">
          <cell r="AE23">
            <v>0</v>
          </cell>
        </row>
        <row r="24">
          <cell r="AE24">
            <v>0</v>
          </cell>
        </row>
        <row r="25">
          <cell r="AE25">
            <v>0</v>
          </cell>
        </row>
        <row r="26">
          <cell r="AE26">
            <v>0</v>
          </cell>
        </row>
        <row r="27">
          <cell r="AE27">
            <v>0</v>
          </cell>
        </row>
        <row r="28">
          <cell r="AE28">
            <v>0</v>
          </cell>
        </row>
        <row r="29">
          <cell r="AE29">
            <v>0</v>
          </cell>
        </row>
        <row r="30">
          <cell r="AE30">
            <v>0</v>
          </cell>
        </row>
        <row r="31">
          <cell r="AE31">
            <v>0</v>
          </cell>
        </row>
        <row r="32">
          <cell r="AE32">
            <v>0</v>
          </cell>
        </row>
        <row r="33">
          <cell r="AE33">
            <v>0</v>
          </cell>
        </row>
        <row r="34">
          <cell r="AE34">
            <v>0</v>
          </cell>
        </row>
        <row r="35">
          <cell r="AE35">
            <v>0</v>
          </cell>
        </row>
        <row r="36">
          <cell r="AE36">
            <v>0</v>
          </cell>
        </row>
        <row r="37">
          <cell r="AE37">
            <v>0</v>
          </cell>
        </row>
      </sheetData>
      <sheetData sheetId="12" refreshError="1">
        <row r="9">
          <cell r="G9">
            <v>100</v>
          </cell>
          <cell r="AA9">
            <v>47</v>
          </cell>
          <cell r="AF9">
            <v>33</v>
          </cell>
        </row>
        <row r="10">
          <cell r="G10">
            <v>79</v>
          </cell>
          <cell r="AA10">
            <v>42</v>
          </cell>
          <cell r="AF10">
            <v>30</v>
          </cell>
        </row>
        <row r="11">
          <cell r="G11">
            <v>177</v>
          </cell>
          <cell r="AA11">
            <v>103</v>
          </cell>
          <cell r="AF11">
            <v>65</v>
          </cell>
        </row>
        <row r="12">
          <cell r="G12">
            <v>245</v>
          </cell>
          <cell r="AA12">
            <v>115</v>
          </cell>
          <cell r="AF12">
            <v>61</v>
          </cell>
        </row>
        <row r="13">
          <cell r="G13">
            <v>147</v>
          </cell>
          <cell r="AA13">
            <v>60</v>
          </cell>
          <cell r="AF13">
            <v>32</v>
          </cell>
        </row>
        <row r="14">
          <cell r="G14">
            <v>88</v>
          </cell>
          <cell r="AA14">
            <v>33</v>
          </cell>
          <cell r="AF14">
            <v>22</v>
          </cell>
        </row>
        <row r="15">
          <cell r="G15">
            <v>105</v>
          </cell>
          <cell r="AA15">
            <v>52</v>
          </cell>
          <cell r="AF15">
            <v>33</v>
          </cell>
        </row>
        <row r="16">
          <cell r="G16">
            <v>98</v>
          </cell>
          <cell r="AA16">
            <v>31</v>
          </cell>
          <cell r="AF16">
            <v>29</v>
          </cell>
        </row>
        <row r="17">
          <cell r="G17">
            <v>435</v>
          </cell>
          <cell r="AA17">
            <v>295</v>
          </cell>
          <cell r="AF17">
            <v>94</v>
          </cell>
        </row>
        <row r="18">
          <cell r="G18">
            <v>74</v>
          </cell>
          <cell r="AA18">
            <v>47</v>
          </cell>
          <cell r="AF18">
            <v>36</v>
          </cell>
        </row>
        <row r="19">
          <cell r="G19">
            <v>114</v>
          </cell>
          <cell r="AA19">
            <v>56</v>
          </cell>
          <cell r="AF19">
            <v>43</v>
          </cell>
        </row>
        <row r="20">
          <cell r="G20">
            <v>354</v>
          </cell>
          <cell r="AA20">
            <v>230</v>
          </cell>
          <cell r="AF20">
            <v>95</v>
          </cell>
        </row>
        <row r="21">
          <cell r="G21">
            <v>116</v>
          </cell>
          <cell r="AA21">
            <v>31</v>
          </cell>
          <cell r="AF21">
            <v>29</v>
          </cell>
        </row>
        <row r="22">
          <cell r="G22">
            <v>95</v>
          </cell>
          <cell r="AA22">
            <v>37</v>
          </cell>
          <cell r="AF22">
            <v>24</v>
          </cell>
        </row>
        <row r="23">
          <cell r="G23">
            <v>43</v>
          </cell>
          <cell r="AA23">
            <v>16</v>
          </cell>
          <cell r="AF23">
            <v>13</v>
          </cell>
        </row>
        <row r="24">
          <cell r="G24">
            <v>35</v>
          </cell>
          <cell r="AA24">
            <v>15</v>
          </cell>
          <cell r="AF24">
            <v>19</v>
          </cell>
        </row>
        <row r="25">
          <cell r="G25">
            <v>121</v>
          </cell>
          <cell r="AA25">
            <v>45</v>
          </cell>
          <cell r="AF25">
            <v>39</v>
          </cell>
        </row>
        <row r="26">
          <cell r="G26">
            <v>118</v>
          </cell>
          <cell r="AA26">
            <v>52</v>
          </cell>
          <cell r="AF26">
            <v>41</v>
          </cell>
        </row>
        <row r="27">
          <cell r="G27">
            <v>1125</v>
          </cell>
          <cell r="AA27">
            <v>499</v>
          </cell>
          <cell r="AF27">
            <v>212</v>
          </cell>
        </row>
        <row r="28">
          <cell r="G28">
            <v>392</v>
          </cell>
          <cell r="AA28">
            <v>274</v>
          </cell>
          <cell r="AF28">
            <v>102</v>
          </cell>
        </row>
        <row r="29">
          <cell r="G29">
            <v>679</v>
          </cell>
          <cell r="AA29">
            <v>473</v>
          </cell>
          <cell r="AF29">
            <v>130</v>
          </cell>
        </row>
        <row r="30">
          <cell r="G30">
            <v>512</v>
          </cell>
          <cell r="AA30">
            <v>248</v>
          </cell>
          <cell r="AF30">
            <v>98</v>
          </cell>
        </row>
        <row r="31">
          <cell r="G31">
            <v>465</v>
          </cell>
          <cell r="AA31">
            <v>270</v>
          </cell>
          <cell r="AF31">
            <v>86</v>
          </cell>
        </row>
        <row r="32">
          <cell r="G32">
            <v>141</v>
          </cell>
          <cell r="AA32">
            <v>82</v>
          </cell>
          <cell r="AF32">
            <v>47</v>
          </cell>
        </row>
        <row r="33">
          <cell r="G33">
            <v>264</v>
          </cell>
          <cell r="AA33">
            <v>100</v>
          </cell>
          <cell r="AF33">
            <v>60</v>
          </cell>
        </row>
        <row r="34">
          <cell r="G34">
            <v>460</v>
          </cell>
          <cell r="AA34">
            <v>304</v>
          </cell>
          <cell r="AF34">
            <v>93</v>
          </cell>
        </row>
        <row r="35">
          <cell r="G35">
            <v>77</v>
          </cell>
          <cell r="AA35">
            <v>38</v>
          </cell>
          <cell r="AF35">
            <v>23</v>
          </cell>
        </row>
        <row r="36">
          <cell r="G36">
            <v>78</v>
          </cell>
          <cell r="AA36">
            <v>44</v>
          </cell>
          <cell r="AF36">
            <v>31</v>
          </cell>
        </row>
      </sheetData>
      <sheetData sheetId="13" refreshError="1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</sheetData>
      <sheetData sheetId="14" refreshError="1">
        <row r="8">
          <cell r="B8">
            <v>0</v>
          </cell>
        </row>
        <row r="9">
          <cell r="B9">
            <v>5</v>
          </cell>
        </row>
        <row r="10">
          <cell r="B10">
            <v>2</v>
          </cell>
        </row>
        <row r="11">
          <cell r="B11">
            <v>1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2</v>
          </cell>
        </row>
        <row r="16">
          <cell r="B16">
            <v>1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15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10</v>
          </cell>
        </row>
        <row r="23">
          <cell r="B23">
            <v>5</v>
          </cell>
        </row>
        <row r="24">
          <cell r="B24">
            <v>1</v>
          </cell>
        </row>
        <row r="25">
          <cell r="B25">
            <v>3</v>
          </cell>
        </row>
        <row r="26">
          <cell r="B26">
            <v>9</v>
          </cell>
        </row>
        <row r="27">
          <cell r="B27">
            <v>0</v>
          </cell>
        </row>
        <row r="28">
          <cell r="B28">
            <v>1</v>
          </cell>
        </row>
        <row r="29">
          <cell r="B29">
            <v>2</v>
          </cell>
        </row>
        <row r="30">
          <cell r="B30">
            <v>5</v>
          </cell>
        </row>
        <row r="31">
          <cell r="B31">
            <v>2</v>
          </cell>
        </row>
        <row r="32">
          <cell r="B32">
            <v>0</v>
          </cell>
        </row>
        <row r="33">
          <cell r="B33">
            <v>6</v>
          </cell>
        </row>
        <row r="34">
          <cell r="B34">
            <v>1</v>
          </cell>
        </row>
        <row r="35">
          <cell r="B35">
            <v>0</v>
          </cell>
        </row>
      </sheetData>
      <sheetData sheetId="15" refreshError="1"/>
      <sheetData sheetId="16" refreshError="1"/>
      <sheetData sheetId="17" refreshError="1">
        <row r="8">
          <cell r="F8">
            <v>17</v>
          </cell>
          <cell r="P8">
            <v>248</v>
          </cell>
        </row>
        <row r="9">
          <cell r="F9">
            <v>20</v>
          </cell>
          <cell r="P9">
            <v>343</v>
          </cell>
        </row>
        <row r="10">
          <cell r="D10">
            <v>316</v>
          </cell>
          <cell r="F10">
            <v>30</v>
          </cell>
          <cell r="P10">
            <v>266</v>
          </cell>
        </row>
        <row r="11">
          <cell r="D11">
            <v>316</v>
          </cell>
          <cell r="F11">
            <v>21</v>
          </cell>
          <cell r="P11">
            <v>275</v>
          </cell>
        </row>
        <row r="12">
          <cell r="D12">
            <v>806</v>
          </cell>
          <cell r="F12">
            <v>2</v>
          </cell>
          <cell r="P12">
            <v>785</v>
          </cell>
        </row>
        <row r="13">
          <cell r="D13">
            <v>654</v>
          </cell>
          <cell r="F13">
            <v>12</v>
          </cell>
          <cell r="P13">
            <v>597</v>
          </cell>
        </row>
        <row r="14">
          <cell r="D14">
            <v>269</v>
          </cell>
          <cell r="F14">
            <v>7</v>
          </cell>
          <cell r="P14">
            <v>243</v>
          </cell>
        </row>
        <row r="15">
          <cell r="D15">
            <v>251</v>
          </cell>
          <cell r="F15">
            <v>7</v>
          </cell>
          <cell r="P15">
            <v>225</v>
          </cell>
        </row>
        <row r="16">
          <cell r="D16">
            <v>804</v>
          </cell>
          <cell r="F16">
            <v>51</v>
          </cell>
          <cell r="P16">
            <v>704</v>
          </cell>
        </row>
        <row r="17">
          <cell r="D17">
            <v>326</v>
          </cell>
          <cell r="F17">
            <v>7</v>
          </cell>
          <cell r="P17">
            <v>287</v>
          </cell>
        </row>
        <row r="18">
          <cell r="D18">
            <v>372</v>
          </cell>
          <cell r="F18">
            <v>12</v>
          </cell>
          <cell r="P18">
            <v>328</v>
          </cell>
        </row>
        <row r="19">
          <cell r="D19">
            <v>452</v>
          </cell>
          <cell r="F19">
            <v>18</v>
          </cell>
          <cell r="P19">
            <v>401</v>
          </cell>
        </row>
        <row r="20">
          <cell r="D20">
            <v>292</v>
          </cell>
          <cell r="F20">
            <v>10</v>
          </cell>
          <cell r="P20">
            <v>262</v>
          </cell>
        </row>
        <row r="21">
          <cell r="D21">
            <v>524</v>
          </cell>
          <cell r="F21">
            <v>17</v>
          </cell>
          <cell r="P21">
            <v>492</v>
          </cell>
        </row>
        <row r="22">
          <cell r="D22">
            <v>649</v>
          </cell>
          <cell r="F22">
            <v>12</v>
          </cell>
          <cell r="P22">
            <v>591</v>
          </cell>
        </row>
        <row r="23">
          <cell r="D23">
            <v>554</v>
          </cell>
          <cell r="F23">
            <v>6</v>
          </cell>
          <cell r="P23">
            <v>525</v>
          </cell>
        </row>
        <row r="24">
          <cell r="D24">
            <v>970</v>
          </cell>
          <cell r="F24">
            <v>13</v>
          </cell>
          <cell r="P24">
            <v>926</v>
          </cell>
        </row>
        <row r="25">
          <cell r="D25">
            <v>611</v>
          </cell>
          <cell r="F25">
            <v>10</v>
          </cell>
          <cell r="P25">
            <v>567</v>
          </cell>
        </row>
        <row r="26">
          <cell r="D26">
            <v>1966</v>
          </cell>
          <cell r="F26">
            <v>71</v>
          </cell>
          <cell r="P26">
            <v>1769</v>
          </cell>
        </row>
        <row r="27">
          <cell r="D27">
            <v>498</v>
          </cell>
          <cell r="F27">
            <v>21</v>
          </cell>
          <cell r="P27">
            <v>425</v>
          </cell>
        </row>
        <row r="28">
          <cell r="D28">
            <v>835</v>
          </cell>
          <cell r="F28">
            <v>29</v>
          </cell>
          <cell r="P28">
            <v>741</v>
          </cell>
        </row>
        <row r="29">
          <cell r="D29">
            <v>635</v>
          </cell>
          <cell r="F29">
            <v>51</v>
          </cell>
          <cell r="P29">
            <v>534</v>
          </cell>
        </row>
        <row r="30">
          <cell r="D30">
            <v>544</v>
          </cell>
          <cell r="F30">
            <v>14</v>
          </cell>
          <cell r="P30">
            <v>465</v>
          </cell>
        </row>
        <row r="31">
          <cell r="D31">
            <v>420</v>
          </cell>
          <cell r="F31">
            <v>22</v>
          </cell>
          <cell r="P31">
            <v>365</v>
          </cell>
        </row>
        <row r="32">
          <cell r="D32">
            <v>715</v>
          </cell>
          <cell r="F32">
            <v>20</v>
          </cell>
          <cell r="P32">
            <v>653</v>
          </cell>
        </row>
        <row r="33">
          <cell r="D33">
            <v>550</v>
          </cell>
          <cell r="F33">
            <v>24</v>
          </cell>
          <cell r="P33">
            <v>480</v>
          </cell>
        </row>
        <row r="34">
          <cell r="D34">
            <v>187</v>
          </cell>
          <cell r="F34">
            <v>14</v>
          </cell>
          <cell r="P34">
            <v>154</v>
          </cell>
        </row>
        <row r="35">
          <cell r="D35">
            <v>319</v>
          </cell>
          <cell r="F35">
            <v>17</v>
          </cell>
          <cell r="P35">
            <v>277</v>
          </cell>
        </row>
      </sheetData>
      <sheetData sheetId="18" refreshError="1">
        <row r="8">
          <cell r="N8">
            <v>263</v>
          </cell>
        </row>
        <row r="9">
          <cell r="N9">
            <v>62</v>
          </cell>
        </row>
        <row r="10">
          <cell r="L10">
            <v>71</v>
          </cell>
          <cell r="M10">
            <v>8</v>
          </cell>
          <cell r="N10">
            <v>141</v>
          </cell>
        </row>
        <row r="11">
          <cell r="L11">
            <v>73</v>
          </cell>
          <cell r="M11">
            <v>55</v>
          </cell>
          <cell r="N11">
            <v>647</v>
          </cell>
        </row>
        <row r="12">
          <cell r="L12">
            <v>31</v>
          </cell>
          <cell r="M12">
            <v>7</v>
          </cell>
          <cell r="N12">
            <v>15</v>
          </cell>
        </row>
        <row r="13">
          <cell r="L13">
            <v>16</v>
          </cell>
          <cell r="M13">
            <v>6</v>
          </cell>
          <cell r="N13">
            <v>55</v>
          </cell>
        </row>
        <row r="14">
          <cell r="L14">
            <v>37</v>
          </cell>
          <cell r="M14">
            <v>12</v>
          </cell>
          <cell r="N14">
            <v>113</v>
          </cell>
        </row>
        <row r="15">
          <cell r="L15">
            <v>66</v>
          </cell>
          <cell r="M15">
            <v>61</v>
          </cell>
          <cell r="N15">
            <v>1390</v>
          </cell>
        </row>
        <row r="16">
          <cell r="L16">
            <v>133</v>
          </cell>
          <cell r="M16">
            <v>113</v>
          </cell>
          <cell r="N16">
            <v>2392</v>
          </cell>
        </row>
        <row r="17">
          <cell r="L17">
            <v>30</v>
          </cell>
          <cell r="M17">
            <v>19</v>
          </cell>
          <cell r="N17">
            <v>209</v>
          </cell>
        </row>
        <row r="18">
          <cell r="L18">
            <v>93</v>
          </cell>
          <cell r="M18">
            <v>55</v>
          </cell>
          <cell r="N18">
            <v>161</v>
          </cell>
        </row>
        <row r="19">
          <cell r="L19">
            <v>141</v>
          </cell>
          <cell r="M19">
            <v>81</v>
          </cell>
          <cell r="N19">
            <v>233</v>
          </cell>
        </row>
        <row r="20">
          <cell r="L20">
            <v>111</v>
          </cell>
          <cell r="M20">
            <v>60</v>
          </cell>
          <cell r="N20">
            <v>369</v>
          </cell>
        </row>
        <row r="21">
          <cell r="L21">
            <v>62</v>
          </cell>
          <cell r="M21">
            <v>25</v>
          </cell>
          <cell r="N21">
            <v>247</v>
          </cell>
        </row>
        <row r="22">
          <cell r="L22">
            <v>93</v>
          </cell>
          <cell r="M22">
            <v>72</v>
          </cell>
          <cell r="N22">
            <v>173</v>
          </cell>
        </row>
        <row r="23">
          <cell r="L23">
            <v>31</v>
          </cell>
          <cell r="M23">
            <v>21</v>
          </cell>
          <cell r="N23">
            <v>130</v>
          </cell>
        </row>
        <row r="24">
          <cell r="L24">
            <v>31</v>
          </cell>
          <cell r="M24">
            <v>9</v>
          </cell>
          <cell r="N24">
            <v>176</v>
          </cell>
        </row>
        <row r="25">
          <cell r="L25">
            <v>102</v>
          </cell>
          <cell r="M25">
            <v>69</v>
          </cell>
          <cell r="N25">
            <v>726</v>
          </cell>
        </row>
        <row r="26">
          <cell r="L26">
            <v>203</v>
          </cell>
          <cell r="M26">
            <v>173</v>
          </cell>
          <cell r="N26">
            <v>4162</v>
          </cell>
        </row>
        <row r="27">
          <cell r="L27">
            <v>86</v>
          </cell>
          <cell r="M27">
            <v>51</v>
          </cell>
          <cell r="N27">
            <v>1376</v>
          </cell>
        </row>
        <row r="28">
          <cell r="L28">
            <v>179</v>
          </cell>
          <cell r="M28">
            <v>36</v>
          </cell>
          <cell r="N28">
            <v>516</v>
          </cell>
        </row>
        <row r="29">
          <cell r="L29">
            <v>62</v>
          </cell>
          <cell r="M29">
            <v>37</v>
          </cell>
          <cell r="N29">
            <v>277</v>
          </cell>
        </row>
        <row r="30">
          <cell r="L30">
            <v>121</v>
          </cell>
          <cell r="M30">
            <v>75</v>
          </cell>
          <cell r="N30">
            <v>1015</v>
          </cell>
        </row>
        <row r="31">
          <cell r="L31">
            <v>50</v>
          </cell>
          <cell r="M31">
            <v>14</v>
          </cell>
          <cell r="N31">
            <v>42</v>
          </cell>
        </row>
        <row r="32">
          <cell r="L32">
            <v>76</v>
          </cell>
          <cell r="M32">
            <v>40</v>
          </cell>
          <cell r="N32">
            <v>891</v>
          </cell>
        </row>
        <row r="33">
          <cell r="L33">
            <v>108</v>
          </cell>
          <cell r="M33">
            <v>84</v>
          </cell>
          <cell r="N33">
            <v>767</v>
          </cell>
        </row>
        <row r="34">
          <cell r="L34">
            <v>14</v>
          </cell>
          <cell r="M34">
            <v>3</v>
          </cell>
          <cell r="N34">
            <v>102</v>
          </cell>
        </row>
        <row r="35">
          <cell r="L35">
            <v>26</v>
          </cell>
          <cell r="M35">
            <v>3</v>
          </cell>
          <cell r="N35">
            <v>162</v>
          </cell>
        </row>
      </sheetData>
      <sheetData sheetId="19" refreshError="1">
        <row r="7">
          <cell r="B7">
            <v>6</v>
          </cell>
        </row>
        <row r="8">
          <cell r="B8">
            <v>6</v>
          </cell>
        </row>
        <row r="9">
          <cell r="B9">
            <v>2</v>
          </cell>
        </row>
        <row r="10">
          <cell r="B10">
            <v>13</v>
          </cell>
        </row>
        <row r="11">
          <cell r="B11">
            <v>1</v>
          </cell>
        </row>
        <row r="12">
          <cell r="B12">
            <v>0</v>
          </cell>
        </row>
        <row r="13">
          <cell r="B13">
            <v>5</v>
          </cell>
        </row>
        <row r="14">
          <cell r="B14">
            <v>10</v>
          </cell>
        </row>
        <row r="15">
          <cell r="B15">
            <v>12</v>
          </cell>
        </row>
        <row r="16">
          <cell r="B16">
            <v>6</v>
          </cell>
        </row>
        <row r="17">
          <cell r="B17">
            <v>5</v>
          </cell>
        </row>
        <row r="18">
          <cell r="B18">
            <v>11</v>
          </cell>
        </row>
        <row r="19">
          <cell r="B19">
            <v>6</v>
          </cell>
        </row>
        <row r="20">
          <cell r="B20">
            <v>7</v>
          </cell>
        </row>
        <row r="21">
          <cell r="B21">
            <v>0</v>
          </cell>
        </row>
        <row r="22">
          <cell r="B22">
            <v>3</v>
          </cell>
        </row>
        <row r="23">
          <cell r="B23">
            <v>2</v>
          </cell>
        </row>
        <row r="24">
          <cell r="B24">
            <v>2</v>
          </cell>
        </row>
        <row r="25">
          <cell r="B25">
            <v>23</v>
          </cell>
        </row>
        <row r="26">
          <cell r="B26">
            <v>12</v>
          </cell>
        </row>
        <row r="27">
          <cell r="B27">
            <v>13</v>
          </cell>
        </row>
        <row r="28">
          <cell r="B28">
            <v>2</v>
          </cell>
        </row>
        <row r="29">
          <cell r="B29">
            <v>30</v>
          </cell>
        </row>
        <row r="30">
          <cell r="B30">
            <v>2</v>
          </cell>
        </row>
        <row r="31">
          <cell r="B31">
            <v>2</v>
          </cell>
        </row>
        <row r="32">
          <cell r="B32">
            <v>7</v>
          </cell>
        </row>
        <row r="33">
          <cell r="B33">
            <v>1</v>
          </cell>
        </row>
        <row r="34">
          <cell r="B34">
            <v>12</v>
          </cell>
        </row>
      </sheetData>
      <sheetData sheetId="20" refreshError="1"/>
      <sheetData sheetId="21" refreshError="1">
        <row r="8">
          <cell r="E8" t="str">
            <v>6</v>
          </cell>
        </row>
        <row r="9">
          <cell r="E9" t="str">
            <v>0</v>
          </cell>
        </row>
        <row r="10">
          <cell r="E10" t="str">
            <v>0</v>
          </cell>
        </row>
        <row r="11">
          <cell r="E11" t="str">
            <v>0</v>
          </cell>
        </row>
        <row r="12">
          <cell r="E12" t="str">
            <v>0</v>
          </cell>
        </row>
        <row r="13">
          <cell r="E13" t="str">
            <v>0</v>
          </cell>
        </row>
        <row r="14">
          <cell r="E14" t="str">
            <v>0</v>
          </cell>
        </row>
        <row r="15">
          <cell r="E15" t="str">
            <v>0</v>
          </cell>
        </row>
        <row r="16">
          <cell r="E16" t="str">
            <v>1</v>
          </cell>
        </row>
        <row r="17">
          <cell r="E17" t="str">
            <v>0</v>
          </cell>
        </row>
        <row r="18">
          <cell r="E18" t="str">
            <v>0</v>
          </cell>
        </row>
        <row r="19">
          <cell r="E19" t="str">
            <v>0</v>
          </cell>
        </row>
        <row r="20">
          <cell r="E20" t="str">
            <v>1</v>
          </cell>
        </row>
        <row r="21">
          <cell r="E21" t="str">
            <v>0</v>
          </cell>
        </row>
        <row r="22">
          <cell r="E22" t="str">
            <v>0</v>
          </cell>
        </row>
        <row r="23">
          <cell r="E23" t="str">
            <v>0</v>
          </cell>
        </row>
        <row r="24">
          <cell r="E24" t="str">
            <v>0</v>
          </cell>
        </row>
        <row r="25">
          <cell r="E25" t="str">
            <v>0</v>
          </cell>
        </row>
        <row r="26">
          <cell r="E26" t="str">
            <v>0</v>
          </cell>
        </row>
        <row r="27">
          <cell r="E27" t="str">
            <v>2</v>
          </cell>
        </row>
        <row r="28">
          <cell r="E28" t="str">
            <v>1</v>
          </cell>
        </row>
        <row r="29">
          <cell r="E29" t="str">
            <v>0</v>
          </cell>
        </row>
        <row r="30">
          <cell r="E30" t="str">
            <v>0</v>
          </cell>
        </row>
        <row r="31">
          <cell r="E31" t="str">
            <v>0</v>
          </cell>
        </row>
        <row r="32">
          <cell r="E32" t="str">
            <v>0</v>
          </cell>
        </row>
        <row r="33">
          <cell r="E33" t="str">
            <v>0</v>
          </cell>
        </row>
        <row r="34">
          <cell r="E34" t="str">
            <v>1</v>
          </cell>
        </row>
        <row r="35">
          <cell r="E35" t="str">
            <v>0</v>
          </cell>
        </row>
        <row r="36">
          <cell r="E36" t="str">
            <v>0</v>
          </cell>
        </row>
      </sheetData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topLeftCell="B1" zoomScale="85" zoomScaleNormal="55" zoomScaleSheetLayoutView="85" workbookViewId="0">
      <selection activeCell="B9" sqref="A1:XFD1048576"/>
    </sheetView>
  </sheetViews>
  <sheetFormatPr defaultColWidth="9.09765625" defaultRowHeight="12.75" x14ac:dyDescent="0.25"/>
  <cols>
    <col min="1" max="1" width="1.296875" style="408" hidden="1" customWidth="1"/>
    <col min="2" max="2" width="42.09765625" style="408" customWidth="1"/>
    <col min="3" max="3" width="12.8984375" style="408" customWidth="1"/>
    <col min="4" max="4" width="12.5" style="408" customWidth="1"/>
    <col min="5" max="5" width="10.8984375" style="408" customWidth="1"/>
    <col min="6" max="6" width="10.3984375" style="408" customWidth="1"/>
    <col min="7" max="7" width="9.09765625" style="408"/>
    <col min="8" max="10" width="0" style="408" hidden="1" customWidth="1"/>
    <col min="11" max="16384" width="9.09765625" style="408"/>
  </cols>
  <sheetData>
    <row r="1" spans="1:10" s="387" customFormat="1" ht="10.55" customHeight="1" x14ac:dyDescent="0.3">
      <c r="F1" s="388"/>
    </row>
    <row r="2" spans="1:10" s="1" customFormat="1" ht="50.95" customHeight="1" x14ac:dyDescent="0.3">
      <c r="A2" s="311" t="s">
        <v>9</v>
      </c>
      <c r="B2" s="311"/>
      <c r="C2" s="311"/>
      <c r="D2" s="311"/>
      <c r="E2" s="311"/>
      <c r="F2" s="311"/>
    </row>
    <row r="3" spans="1:10" s="1" customFormat="1" ht="20.25" customHeight="1" x14ac:dyDescent="0.3">
      <c r="A3" s="299"/>
      <c r="B3" s="314" t="s">
        <v>5</v>
      </c>
      <c r="C3" s="314"/>
      <c r="D3" s="314"/>
      <c r="E3" s="314"/>
      <c r="F3" s="314"/>
    </row>
    <row r="4" spans="1:10" s="1" customFormat="1" ht="16.5" customHeight="1" x14ac:dyDescent="0.3">
      <c r="A4" s="299"/>
      <c r="B4" s="314" t="s">
        <v>6</v>
      </c>
      <c r="C4" s="315"/>
      <c r="D4" s="315"/>
      <c r="E4" s="315"/>
      <c r="F4" s="315"/>
    </row>
    <row r="5" spans="1:10" s="1" customFormat="1" ht="16.5" customHeight="1" x14ac:dyDescent="0.3">
      <c r="A5" s="299"/>
      <c r="B5" s="300"/>
      <c r="C5" s="301"/>
      <c r="D5" s="301"/>
      <c r="E5" s="301"/>
      <c r="F5" s="2" t="s">
        <v>174</v>
      </c>
    </row>
    <row r="6" spans="1:10" s="1" customFormat="1" ht="24.8" customHeight="1" x14ac:dyDescent="0.3">
      <c r="A6" s="299"/>
      <c r="B6" s="389"/>
      <c r="C6" s="390" t="s">
        <v>409</v>
      </c>
      <c r="D6" s="390" t="s">
        <v>309</v>
      </c>
      <c r="E6" s="390" t="s">
        <v>8</v>
      </c>
      <c r="F6" s="390"/>
    </row>
    <row r="7" spans="1:10" s="1" customFormat="1" ht="39.049999999999997" customHeight="1" x14ac:dyDescent="0.3">
      <c r="A7" s="11"/>
      <c r="B7" s="389"/>
      <c r="C7" s="390"/>
      <c r="D7" s="390"/>
      <c r="E7" s="391" t="s">
        <v>0</v>
      </c>
      <c r="F7" s="298" t="s">
        <v>410</v>
      </c>
    </row>
    <row r="8" spans="1:10" s="392" customFormat="1" ht="19.55" customHeight="1" x14ac:dyDescent="0.3">
      <c r="B8" s="393" t="s">
        <v>4</v>
      </c>
      <c r="C8" s="394">
        <v>1</v>
      </c>
      <c r="D8" s="395">
        <v>2</v>
      </c>
      <c r="E8" s="394">
        <v>3</v>
      </c>
      <c r="F8" s="395">
        <v>4</v>
      </c>
    </row>
    <row r="9" spans="1:10" s="396" customFormat="1" ht="27.7" customHeight="1" x14ac:dyDescent="0.3">
      <c r="B9" s="397" t="s">
        <v>411</v>
      </c>
      <c r="C9" s="398">
        <f>SUM(C10:C37)</f>
        <v>513</v>
      </c>
      <c r="D9" s="398">
        <f>SUM(D10:D37)</f>
        <v>2276</v>
      </c>
      <c r="E9" s="399">
        <f t="shared" ref="E9:E35" si="0">D9/C9*100</f>
        <v>443.66471734892787</v>
      </c>
      <c r="F9" s="398">
        <f>D9-C9</f>
        <v>1763</v>
      </c>
      <c r="I9" s="400"/>
      <c r="J9" s="400"/>
    </row>
    <row r="10" spans="1:10" s="401" customFormat="1" ht="23.3" customHeight="1" x14ac:dyDescent="0.3">
      <c r="B10" s="6" t="s">
        <v>412</v>
      </c>
      <c r="C10" s="402">
        <v>0</v>
      </c>
      <c r="D10" s="402">
        <v>48</v>
      </c>
      <c r="E10" s="399" t="e">
        <f t="shared" si="0"/>
        <v>#DIV/0!</v>
      </c>
      <c r="F10" s="403">
        <f t="shared" ref="F10:F37" si="1">D10-C10</f>
        <v>48</v>
      </c>
      <c r="H10" s="404">
        <f>ROUND(D10/$D$9*100,1)</f>
        <v>2.1</v>
      </c>
      <c r="I10" s="405">
        <f>ROUND(C10/1000,1)</f>
        <v>0</v>
      </c>
      <c r="J10" s="405">
        <f>ROUND(D10/1000,1)</f>
        <v>0</v>
      </c>
    </row>
    <row r="11" spans="1:10" s="401" customFormat="1" ht="23.3" customHeight="1" x14ac:dyDescent="0.3">
      <c r="B11" s="6" t="s">
        <v>413</v>
      </c>
      <c r="C11" s="406">
        <v>24</v>
      </c>
      <c r="D11" s="406">
        <v>74</v>
      </c>
      <c r="E11" s="399" t="s">
        <v>414</v>
      </c>
      <c r="F11" s="403">
        <f t="shared" si="1"/>
        <v>50</v>
      </c>
      <c r="H11" s="404">
        <f t="shared" ref="H11:H36" si="2">ROUND(D11/$D$9*100,1)</f>
        <v>3.3</v>
      </c>
      <c r="I11" s="405">
        <f t="shared" ref="I11:J37" si="3">ROUND(C11/1000,1)</f>
        <v>0</v>
      </c>
      <c r="J11" s="405">
        <f t="shared" si="3"/>
        <v>0.1</v>
      </c>
    </row>
    <row r="12" spans="1:10" s="401" customFormat="1" ht="23.3" customHeight="1" x14ac:dyDescent="0.3">
      <c r="B12" s="6" t="s">
        <v>415</v>
      </c>
      <c r="C12" s="406">
        <v>0</v>
      </c>
      <c r="D12" s="406">
        <v>66</v>
      </c>
      <c r="E12" s="399" t="e">
        <f t="shared" si="0"/>
        <v>#DIV/0!</v>
      </c>
      <c r="F12" s="403">
        <f t="shared" si="1"/>
        <v>66</v>
      </c>
      <c r="H12" s="407">
        <f t="shared" si="2"/>
        <v>2.9</v>
      </c>
      <c r="I12" s="405">
        <f t="shared" si="3"/>
        <v>0</v>
      </c>
      <c r="J12" s="405">
        <f t="shared" si="3"/>
        <v>0.1</v>
      </c>
    </row>
    <row r="13" spans="1:10" s="401" customFormat="1" ht="23.3" customHeight="1" x14ac:dyDescent="0.3">
      <c r="B13" s="6" t="s">
        <v>416</v>
      </c>
      <c r="C13" s="406">
        <v>44</v>
      </c>
      <c r="D13" s="406">
        <v>0</v>
      </c>
      <c r="E13" s="399">
        <f t="shared" si="0"/>
        <v>0</v>
      </c>
      <c r="F13" s="403">
        <f t="shared" si="1"/>
        <v>-44</v>
      </c>
      <c r="H13" s="404">
        <f t="shared" si="2"/>
        <v>0</v>
      </c>
      <c r="I13" s="405">
        <f t="shared" si="3"/>
        <v>0</v>
      </c>
      <c r="J13" s="405">
        <f t="shared" si="3"/>
        <v>0</v>
      </c>
    </row>
    <row r="14" spans="1:10" s="401" customFormat="1" ht="23.3" customHeight="1" x14ac:dyDescent="0.3">
      <c r="B14" s="6" t="s">
        <v>417</v>
      </c>
      <c r="C14" s="406">
        <v>0</v>
      </c>
      <c r="D14" s="406">
        <v>46</v>
      </c>
      <c r="E14" s="399">
        <v>0</v>
      </c>
      <c r="F14" s="403">
        <f t="shared" si="1"/>
        <v>46</v>
      </c>
      <c r="H14" s="407">
        <f t="shared" si="2"/>
        <v>2</v>
      </c>
      <c r="I14" s="405">
        <f t="shared" si="3"/>
        <v>0</v>
      </c>
      <c r="J14" s="405">
        <f t="shared" si="3"/>
        <v>0</v>
      </c>
    </row>
    <row r="15" spans="1:10" s="401" customFormat="1" ht="23.3" customHeight="1" x14ac:dyDescent="0.3">
      <c r="B15" s="6" t="s">
        <v>418</v>
      </c>
      <c r="C15" s="406">
        <v>0</v>
      </c>
      <c r="D15" s="406">
        <v>116</v>
      </c>
      <c r="E15" s="399" t="e">
        <f t="shared" ref="E15" si="4">D15/C15*100</f>
        <v>#DIV/0!</v>
      </c>
      <c r="F15" s="403">
        <f t="shared" si="1"/>
        <v>116</v>
      </c>
      <c r="H15" s="404">
        <f t="shared" si="2"/>
        <v>5.0999999999999996</v>
      </c>
      <c r="I15" s="405">
        <f t="shared" si="3"/>
        <v>0</v>
      </c>
      <c r="J15" s="405">
        <f t="shared" si="3"/>
        <v>0.1</v>
      </c>
    </row>
    <row r="16" spans="1:10" s="401" customFormat="1" ht="23.3" customHeight="1" x14ac:dyDescent="0.3">
      <c r="B16" s="6" t="s">
        <v>419</v>
      </c>
      <c r="C16" s="406">
        <v>14</v>
      </c>
      <c r="D16" s="406">
        <v>205</v>
      </c>
      <c r="E16" s="399" t="s">
        <v>420</v>
      </c>
      <c r="F16" s="403">
        <f t="shared" si="1"/>
        <v>191</v>
      </c>
      <c r="H16" s="404">
        <f t="shared" si="2"/>
        <v>9</v>
      </c>
      <c r="I16" s="405">
        <f t="shared" si="3"/>
        <v>0</v>
      </c>
      <c r="J16" s="405">
        <f t="shared" si="3"/>
        <v>0.2</v>
      </c>
    </row>
    <row r="17" spans="2:10" s="401" customFormat="1" ht="23.3" customHeight="1" x14ac:dyDescent="0.3">
      <c r="B17" s="6" t="s">
        <v>421</v>
      </c>
      <c r="C17" s="406">
        <v>8</v>
      </c>
      <c r="D17" s="406">
        <v>69</v>
      </c>
      <c r="E17" s="399" t="s">
        <v>422</v>
      </c>
      <c r="F17" s="403">
        <f>D17-C17</f>
        <v>61</v>
      </c>
      <c r="H17" s="404">
        <f t="shared" si="2"/>
        <v>3</v>
      </c>
      <c r="I17" s="405">
        <f t="shared" si="3"/>
        <v>0</v>
      </c>
      <c r="J17" s="405">
        <f t="shared" si="3"/>
        <v>0.1</v>
      </c>
    </row>
    <row r="18" spans="2:10" s="401" customFormat="1" ht="23.3" customHeight="1" x14ac:dyDescent="0.3">
      <c r="B18" s="6" t="s">
        <v>423</v>
      </c>
      <c r="C18" s="406">
        <v>39</v>
      </c>
      <c r="D18" s="406">
        <v>240</v>
      </c>
      <c r="E18" s="399" t="s">
        <v>424</v>
      </c>
      <c r="F18" s="403">
        <f t="shared" si="1"/>
        <v>201</v>
      </c>
      <c r="H18" s="404">
        <f t="shared" si="2"/>
        <v>10.5</v>
      </c>
      <c r="I18" s="405">
        <f t="shared" si="3"/>
        <v>0</v>
      </c>
      <c r="J18" s="405">
        <f t="shared" si="3"/>
        <v>0.2</v>
      </c>
    </row>
    <row r="19" spans="2:10" s="401" customFormat="1" ht="24.8" customHeight="1" x14ac:dyDescent="0.3">
      <c r="B19" s="22" t="s">
        <v>425</v>
      </c>
      <c r="C19" s="406">
        <v>0</v>
      </c>
      <c r="D19" s="406">
        <v>85</v>
      </c>
      <c r="E19" s="399" t="e">
        <f t="shared" si="0"/>
        <v>#DIV/0!</v>
      </c>
      <c r="F19" s="403">
        <f t="shared" si="1"/>
        <v>85</v>
      </c>
      <c r="H19" s="404">
        <f t="shared" si="2"/>
        <v>3.7</v>
      </c>
      <c r="I19" s="405">
        <f t="shared" si="3"/>
        <v>0</v>
      </c>
      <c r="J19" s="405">
        <f t="shared" si="3"/>
        <v>0.1</v>
      </c>
    </row>
    <row r="20" spans="2:10" s="401" customFormat="1" ht="23.3" customHeight="1" x14ac:dyDescent="0.3">
      <c r="B20" s="6" t="s">
        <v>426</v>
      </c>
      <c r="C20" s="406">
        <v>73</v>
      </c>
      <c r="D20" s="406">
        <v>63</v>
      </c>
      <c r="E20" s="399">
        <f t="shared" si="0"/>
        <v>86.301369863013704</v>
      </c>
      <c r="F20" s="403">
        <f t="shared" si="1"/>
        <v>-10</v>
      </c>
      <c r="H20" s="404">
        <f t="shared" si="2"/>
        <v>2.8</v>
      </c>
      <c r="I20" s="405">
        <f t="shared" si="3"/>
        <v>0.1</v>
      </c>
      <c r="J20" s="405">
        <f t="shared" si="3"/>
        <v>0.1</v>
      </c>
    </row>
    <row r="21" spans="2:10" s="401" customFormat="1" ht="23.3" customHeight="1" x14ac:dyDescent="0.3">
      <c r="B21" s="6" t="s">
        <v>427</v>
      </c>
      <c r="C21" s="406">
        <v>2</v>
      </c>
      <c r="D21" s="406">
        <v>52</v>
      </c>
      <c r="E21" s="399" t="s">
        <v>428</v>
      </c>
      <c r="F21" s="403">
        <f t="shared" si="1"/>
        <v>50</v>
      </c>
      <c r="H21" s="407">
        <f t="shared" si="2"/>
        <v>2.2999999999999998</v>
      </c>
      <c r="I21" s="405">
        <f t="shared" si="3"/>
        <v>0</v>
      </c>
      <c r="J21" s="405">
        <f t="shared" si="3"/>
        <v>0.1</v>
      </c>
    </row>
    <row r="22" spans="2:10" s="401" customFormat="1" ht="23.3" customHeight="1" x14ac:dyDescent="0.3">
      <c r="B22" s="6" t="s">
        <v>429</v>
      </c>
      <c r="C22" s="406">
        <v>0</v>
      </c>
      <c r="D22" s="406">
        <v>170</v>
      </c>
      <c r="E22" s="399" t="e">
        <f t="shared" si="0"/>
        <v>#DIV/0!</v>
      </c>
      <c r="F22" s="403">
        <f t="shared" si="1"/>
        <v>170</v>
      </c>
      <c r="H22" s="407">
        <f t="shared" si="2"/>
        <v>7.5</v>
      </c>
      <c r="I22" s="405">
        <f t="shared" si="3"/>
        <v>0</v>
      </c>
      <c r="J22" s="405">
        <f t="shared" si="3"/>
        <v>0.2</v>
      </c>
    </row>
    <row r="23" spans="2:10" s="401" customFormat="1" ht="23.3" customHeight="1" x14ac:dyDescent="0.3">
      <c r="B23" s="6" t="s">
        <v>430</v>
      </c>
      <c r="C23" s="406">
        <v>0</v>
      </c>
      <c r="D23" s="406">
        <v>65</v>
      </c>
      <c r="E23" s="399" t="e">
        <f t="shared" si="0"/>
        <v>#DIV/0!</v>
      </c>
      <c r="F23" s="403">
        <f t="shared" si="1"/>
        <v>65</v>
      </c>
      <c r="H23" s="407">
        <f t="shared" si="2"/>
        <v>2.9</v>
      </c>
      <c r="I23" s="405">
        <f t="shared" si="3"/>
        <v>0</v>
      </c>
      <c r="J23" s="405">
        <f t="shared" si="3"/>
        <v>0.1</v>
      </c>
    </row>
    <row r="24" spans="2:10" s="401" customFormat="1" ht="23.3" customHeight="1" x14ac:dyDescent="0.3">
      <c r="B24" s="6" t="s">
        <v>431</v>
      </c>
      <c r="C24" s="406">
        <v>0</v>
      </c>
      <c r="D24" s="406">
        <v>82</v>
      </c>
      <c r="E24" s="399" t="e">
        <f t="shared" si="0"/>
        <v>#DIV/0!</v>
      </c>
      <c r="F24" s="403">
        <f t="shared" si="1"/>
        <v>82</v>
      </c>
      <c r="H24" s="404">
        <f t="shared" si="2"/>
        <v>3.6</v>
      </c>
      <c r="I24" s="405">
        <f t="shared" si="3"/>
        <v>0</v>
      </c>
      <c r="J24" s="405">
        <f t="shared" si="3"/>
        <v>0.1</v>
      </c>
    </row>
    <row r="25" spans="2:10" s="401" customFormat="1" ht="23.3" customHeight="1" x14ac:dyDescent="0.3">
      <c r="B25" s="6" t="s">
        <v>432</v>
      </c>
      <c r="C25" s="406">
        <v>0</v>
      </c>
      <c r="D25" s="406">
        <v>112</v>
      </c>
      <c r="E25" s="399" t="e">
        <f t="shared" si="0"/>
        <v>#DIV/0!</v>
      </c>
      <c r="F25" s="403">
        <f t="shared" si="1"/>
        <v>112</v>
      </c>
      <c r="H25" s="404">
        <f t="shared" si="2"/>
        <v>4.9000000000000004</v>
      </c>
      <c r="I25" s="405">
        <f t="shared" si="3"/>
        <v>0</v>
      </c>
      <c r="J25" s="405">
        <f t="shared" si="3"/>
        <v>0.1</v>
      </c>
    </row>
    <row r="26" spans="2:10" s="401" customFormat="1" ht="23.3" customHeight="1" x14ac:dyDescent="0.3">
      <c r="B26" s="6" t="s">
        <v>433</v>
      </c>
      <c r="C26" s="406">
        <v>0</v>
      </c>
      <c r="D26" s="406">
        <v>51</v>
      </c>
      <c r="E26" s="399">
        <v>0</v>
      </c>
      <c r="F26" s="403">
        <f t="shared" si="1"/>
        <v>51</v>
      </c>
      <c r="H26" s="404">
        <f t="shared" si="2"/>
        <v>2.2000000000000002</v>
      </c>
      <c r="I26" s="405">
        <f t="shared" si="3"/>
        <v>0</v>
      </c>
      <c r="J26" s="405">
        <f t="shared" si="3"/>
        <v>0.1</v>
      </c>
    </row>
    <row r="27" spans="2:10" s="401" customFormat="1" ht="23.3" customHeight="1" x14ac:dyDescent="0.3">
      <c r="B27" s="6" t="s">
        <v>434</v>
      </c>
      <c r="C27" s="406">
        <v>8</v>
      </c>
      <c r="D27" s="406">
        <v>95</v>
      </c>
      <c r="E27" s="399" t="s">
        <v>435</v>
      </c>
      <c r="F27" s="403">
        <f t="shared" si="1"/>
        <v>87</v>
      </c>
      <c r="H27" s="404">
        <f t="shared" si="2"/>
        <v>4.2</v>
      </c>
      <c r="I27" s="405">
        <f t="shared" si="3"/>
        <v>0</v>
      </c>
      <c r="J27" s="405">
        <f t="shared" si="3"/>
        <v>0.1</v>
      </c>
    </row>
    <row r="28" spans="2:10" s="401" customFormat="1" ht="23.3" customHeight="1" x14ac:dyDescent="0.3">
      <c r="B28" s="6" t="s">
        <v>436</v>
      </c>
      <c r="C28" s="406">
        <v>105</v>
      </c>
      <c r="D28" s="406">
        <v>21</v>
      </c>
      <c r="E28" s="399">
        <f t="shared" si="0"/>
        <v>20</v>
      </c>
      <c r="F28" s="403">
        <f t="shared" si="1"/>
        <v>-84</v>
      </c>
      <c r="H28" s="404">
        <f t="shared" si="2"/>
        <v>0.9</v>
      </c>
      <c r="I28" s="405">
        <f t="shared" si="3"/>
        <v>0.1</v>
      </c>
      <c r="J28" s="405">
        <f t="shared" si="3"/>
        <v>0</v>
      </c>
    </row>
    <row r="29" spans="2:10" s="401" customFormat="1" ht="26.35" customHeight="1" x14ac:dyDescent="0.3">
      <c r="B29" s="22" t="s">
        <v>437</v>
      </c>
      <c r="C29" s="406">
        <v>161</v>
      </c>
      <c r="D29" s="406">
        <v>252</v>
      </c>
      <c r="E29" s="399">
        <f t="shared" si="0"/>
        <v>156.52173913043478</v>
      </c>
      <c r="F29" s="403">
        <f t="shared" si="1"/>
        <v>91</v>
      </c>
      <c r="H29" s="404">
        <f t="shared" si="2"/>
        <v>11.1</v>
      </c>
      <c r="I29" s="405">
        <f t="shared" si="3"/>
        <v>0.2</v>
      </c>
      <c r="J29" s="405">
        <f t="shared" si="3"/>
        <v>0.3</v>
      </c>
    </row>
    <row r="30" spans="2:10" s="401" customFormat="1" ht="23.3" customHeight="1" x14ac:dyDescent="0.3">
      <c r="B30" s="6" t="s">
        <v>438</v>
      </c>
      <c r="C30" s="406">
        <v>12</v>
      </c>
      <c r="D30" s="406">
        <v>0</v>
      </c>
      <c r="E30" s="399">
        <f t="shared" si="0"/>
        <v>0</v>
      </c>
      <c r="F30" s="403">
        <f t="shared" si="1"/>
        <v>-12</v>
      </c>
      <c r="H30" s="404">
        <f t="shared" si="2"/>
        <v>0</v>
      </c>
      <c r="I30" s="405">
        <f t="shared" si="3"/>
        <v>0</v>
      </c>
      <c r="J30" s="405">
        <f t="shared" si="3"/>
        <v>0</v>
      </c>
    </row>
    <row r="31" spans="2:10" s="401" customFormat="1" ht="23.3" customHeight="1" x14ac:dyDescent="0.3">
      <c r="B31" s="6" t="s">
        <v>439</v>
      </c>
      <c r="C31" s="406">
        <v>11</v>
      </c>
      <c r="D31" s="406">
        <v>78</v>
      </c>
      <c r="E31" s="399" t="s">
        <v>440</v>
      </c>
      <c r="F31" s="403">
        <f t="shared" si="1"/>
        <v>67</v>
      </c>
      <c r="H31" s="404">
        <f t="shared" si="2"/>
        <v>3.4</v>
      </c>
      <c r="I31" s="405">
        <f t="shared" si="3"/>
        <v>0</v>
      </c>
      <c r="J31" s="405">
        <f t="shared" si="3"/>
        <v>0.1</v>
      </c>
    </row>
    <row r="32" spans="2:10" s="401" customFormat="1" ht="23.3" customHeight="1" x14ac:dyDescent="0.3">
      <c r="B32" s="6" t="s">
        <v>441</v>
      </c>
      <c r="C32" s="406">
        <v>0</v>
      </c>
      <c r="D32" s="406">
        <v>227</v>
      </c>
      <c r="E32" s="399" t="s">
        <v>442</v>
      </c>
      <c r="F32" s="403">
        <f t="shared" si="1"/>
        <v>227</v>
      </c>
      <c r="H32" s="404">
        <f t="shared" si="2"/>
        <v>10</v>
      </c>
      <c r="I32" s="405">
        <f t="shared" si="3"/>
        <v>0</v>
      </c>
      <c r="J32" s="405">
        <f t="shared" si="3"/>
        <v>0.2</v>
      </c>
    </row>
    <row r="33" spans="2:10" s="401" customFormat="1" ht="23.3" customHeight="1" x14ac:dyDescent="0.3">
      <c r="B33" s="6" t="s">
        <v>443</v>
      </c>
      <c r="C33" s="406">
        <v>0</v>
      </c>
      <c r="D33" s="406">
        <v>0</v>
      </c>
      <c r="E33" s="399" t="e">
        <f t="shared" si="0"/>
        <v>#DIV/0!</v>
      </c>
      <c r="F33" s="403">
        <f t="shared" si="1"/>
        <v>0</v>
      </c>
      <c r="H33" s="404">
        <f t="shared" si="2"/>
        <v>0</v>
      </c>
      <c r="I33" s="405">
        <f t="shared" si="3"/>
        <v>0</v>
      </c>
      <c r="J33" s="405">
        <f t="shared" si="3"/>
        <v>0</v>
      </c>
    </row>
    <row r="34" spans="2:10" s="401" customFormat="1" ht="27.7" customHeight="1" x14ac:dyDescent="0.3">
      <c r="B34" s="6" t="s">
        <v>444</v>
      </c>
      <c r="C34" s="406">
        <v>0</v>
      </c>
      <c r="D34" s="406">
        <v>59</v>
      </c>
      <c r="E34" s="399" t="e">
        <f t="shared" si="0"/>
        <v>#DIV/0!</v>
      </c>
      <c r="F34" s="403">
        <f t="shared" si="1"/>
        <v>59</v>
      </c>
      <c r="H34" s="407">
        <f t="shared" si="2"/>
        <v>2.6</v>
      </c>
      <c r="I34" s="405">
        <f t="shared" si="3"/>
        <v>0</v>
      </c>
      <c r="J34" s="405">
        <f t="shared" si="3"/>
        <v>0.1</v>
      </c>
    </row>
    <row r="35" spans="2:10" ht="17.75" x14ac:dyDescent="0.25">
      <c r="B35" s="6" t="s">
        <v>445</v>
      </c>
      <c r="C35" s="406">
        <v>0</v>
      </c>
      <c r="D35" s="406">
        <v>0</v>
      </c>
      <c r="E35" s="399" t="e">
        <f t="shared" si="0"/>
        <v>#DIV/0!</v>
      </c>
      <c r="F35" s="403">
        <f>D35-C35</f>
        <v>0</v>
      </c>
      <c r="H35" s="408">
        <f t="shared" si="2"/>
        <v>0</v>
      </c>
      <c r="I35" s="408">
        <f t="shared" si="3"/>
        <v>0</v>
      </c>
      <c r="J35" s="408">
        <f t="shared" si="3"/>
        <v>0</v>
      </c>
    </row>
    <row r="36" spans="2:10" ht="17.75" x14ac:dyDescent="0.25">
      <c r="B36" s="6" t="s">
        <v>446</v>
      </c>
      <c r="C36" s="406">
        <v>0</v>
      </c>
      <c r="D36" s="406">
        <v>0</v>
      </c>
      <c r="E36" s="399">
        <v>0</v>
      </c>
      <c r="F36" s="403">
        <f t="shared" si="1"/>
        <v>0</v>
      </c>
      <c r="H36" s="408">
        <f t="shared" si="2"/>
        <v>0</v>
      </c>
      <c r="I36" s="408">
        <f t="shared" si="3"/>
        <v>0</v>
      </c>
      <c r="J36" s="408">
        <f t="shared" si="3"/>
        <v>0</v>
      </c>
    </row>
    <row r="37" spans="2:10" ht="21.75" customHeight="1" x14ac:dyDescent="0.25">
      <c r="B37" s="6" t="s">
        <v>447</v>
      </c>
      <c r="C37" s="406">
        <v>12</v>
      </c>
      <c r="D37" s="406">
        <v>0</v>
      </c>
      <c r="E37" s="399">
        <v>0</v>
      </c>
      <c r="F37" s="403">
        <f t="shared" si="1"/>
        <v>-12</v>
      </c>
      <c r="I37" s="408">
        <f t="shared" si="3"/>
        <v>0</v>
      </c>
      <c r="J37" s="408">
        <f t="shared" si="3"/>
        <v>0</v>
      </c>
    </row>
  </sheetData>
  <mergeCells count="7">
    <mergeCell ref="A2:F2"/>
    <mergeCell ref="B3:F3"/>
    <mergeCell ref="B4:F4"/>
    <mergeCell ref="B6:B7"/>
    <mergeCell ref="C6:C7"/>
    <mergeCell ref="D6:D7"/>
    <mergeCell ref="E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F6" sqref="F6:F29"/>
    </sheetView>
  </sheetViews>
  <sheetFormatPr defaultColWidth="8.8984375" defaultRowHeight="17.75" x14ac:dyDescent="0.35"/>
  <cols>
    <col min="1" max="1" width="43.09765625" style="43" customWidth="1"/>
    <col min="2" max="2" width="12" style="43" customWidth="1"/>
    <col min="3" max="3" width="11.09765625" style="43" customWidth="1"/>
    <col min="4" max="4" width="13.69921875" style="43" customWidth="1"/>
    <col min="5" max="6" width="13.296875" style="43" customWidth="1"/>
    <col min="7" max="7" width="13.69921875" style="43" customWidth="1"/>
    <col min="8" max="8" width="8.8984375" style="43"/>
    <col min="9" max="9" width="11.8984375" style="64" customWidth="1"/>
    <col min="10" max="10" width="9.296875" style="43" bestFit="1" customWidth="1"/>
    <col min="11" max="256" width="8.8984375" style="43"/>
    <col min="257" max="257" width="43.09765625" style="43" customWidth="1"/>
    <col min="258" max="259" width="12" style="43" customWidth="1"/>
    <col min="260" max="260" width="13.69921875" style="43" customWidth="1"/>
    <col min="261" max="262" width="12" style="43" customWidth="1"/>
    <col min="263" max="263" width="13.69921875" style="43" customWidth="1"/>
    <col min="264" max="264" width="8.8984375" style="43"/>
    <col min="265" max="265" width="11.8984375" style="43" customWidth="1"/>
    <col min="266" max="266" width="9.296875" style="43" bestFit="1" customWidth="1"/>
    <col min="267" max="512" width="8.8984375" style="43"/>
    <col min="513" max="513" width="43.09765625" style="43" customWidth="1"/>
    <col min="514" max="515" width="12" style="43" customWidth="1"/>
    <col min="516" max="516" width="13.69921875" style="43" customWidth="1"/>
    <col min="517" max="518" width="12" style="43" customWidth="1"/>
    <col min="519" max="519" width="13.69921875" style="43" customWidth="1"/>
    <col min="520" max="520" width="8.8984375" style="43"/>
    <col min="521" max="521" width="11.8984375" style="43" customWidth="1"/>
    <col min="522" max="522" width="9.296875" style="43" bestFit="1" customWidth="1"/>
    <col min="523" max="768" width="8.8984375" style="43"/>
    <col min="769" max="769" width="43.09765625" style="43" customWidth="1"/>
    <col min="770" max="771" width="12" style="43" customWidth="1"/>
    <col min="772" max="772" width="13.69921875" style="43" customWidth="1"/>
    <col min="773" max="774" width="12" style="43" customWidth="1"/>
    <col min="775" max="775" width="13.69921875" style="43" customWidth="1"/>
    <col min="776" max="776" width="8.8984375" style="43"/>
    <col min="777" max="777" width="11.8984375" style="43" customWidth="1"/>
    <col min="778" max="778" width="9.296875" style="43" bestFit="1" customWidth="1"/>
    <col min="779" max="1024" width="8.8984375" style="43"/>
    <col min="1025" max="1025" width="43.09765625" style="43" customWidth="1"/>
    <col min="1026" max="1027" width="12" style="43" customWidth="1"/>
    <col min="1028" max="1028" width="13.69921875" style="43" customWidth="1"/>
    <col min="1029" max="1030" width="12" style="43" customWidth="1"/>
    <col min="1031" max="1031" width="13.69921875" style="43" customWidth="1"/>
    <col min="1032" max="1032" width="8.8984375" style="43"/>
    <col min="1033" max="1033" width="11.8984375" style="43" customWidth="1"/>
    <col min="1034" max="1034" width="9.296875" style="43" bestFit="1" customWidth="1"/>
    <col min="1035" max="1280" width="8.8984375" style="43"/>
    <col min="1281" max="1281" width="43.09765625" style="43" customWidth="1"/>
    <col min="1282" max="1283" width="12" style="43" customWidth="1"/>
    <col min="1284" max="1284" width="13.69921875" style="43" customWidth="1"/>
    <col min="1285" max="1286" width="12" style="43" customWidth="1"/>
    <col min="1287" max="1287" width="13.69921875" style="43" customWidth="1"/>
    <col min="1288" max="1288" width="8.8984375" style="43"/>
    <col min="1289" max="1289" width="11.8984375" style="43" customWidth="1"/>
    <col min="1290" max="1290" width="9.296875" style="43" bestFit="1" customWidth="1"/>
    <col min="1291" max="1536" width="8.8984375" style="43"/>
    <col min="1537" max="1537" width="43.09765625" style="43" customWidth="1"/>
    <col min="1538" max="1539" width="12" style="43" customWidth="1"/>
    <col min="1540" max="1540" width="13.69921875" style="43" customWidth="1"/>
    <col min="1541" max="1542" width="12" style="43" customWidth="1"/>
    <col min="1543" max="1543" width="13.69921875" style="43" customWidth="1"/>
    <col min="1544" max="1544" width="8.8984375" style="43"/>
    <col min="1545" max="1545" width="11.8984375" style="43" customWidth="1"/>
    <col min="1546" max="1546" width="9.296875" style="43" bestFit="1" customWidth="1"/>
    <col min="1547" max="1792" width="8.8984375" style="43"/>
    <col min="1793" max="1793" width="43.09765625" style="43" customWidth="1"/>
    <col min="1794" max="1795" width="12" style="43" customWidth="1"/>
    <col min="1796" max="1796" width="13.69921875" style="43" customWidth="1"/>
    <col min="1797" max="1798" width="12" style="43" customWidth="1"/>
    <col min="1799" max="1799" width="13.69921875" style="43" customWidth="1"/>
    <col min="1800" max="1800" width="8.8984375" style="43"/>
    <col min="1801" max="1801" width="11.8984375" style="43" customWidth="1"/>
    <col min="1802" max="1802" width="9.296875" style="43" bestFit="1" customWidth="1"/>
    <col min="1803" max="2048" width="8.8984375" style="43"/>
    <col min="2049" max="2049" width="43.09765625" style="43" customWidth="1"/>
    <col min="2050" max="2051" width="12" style="43" customWidth="1"/>
    <col min="2052" max="2052" width="13.69921875" style="43" customWidth="1"/>
    <col min="2053" max="2054" width="12" style="43" customWidth="1"/>
    <col min="2055" max="2055" width="13.69921875" style="43" customWidth="1"/>
    <col min="2056" max="2056" width="8.8984375" style="43"/>
    <col min="2057" max="2057" width="11.8984375" style="43" customWidth="1"/>
    <col min="2058" max="2058" width="9.296875" style="43" bestFit="1" customWidth="1"/>
    <col min="2059" max="2304" width="8.8984375" style="43"/>
    <col min="2305" max="2305" width="43.09765625" style="43" customWidth="1"/>
    <col min="2306" max="2307" width="12" style="43" customWidth="1"/>
    <col min="2308" max="2308" width="13.69921875" style="43" customWidth="1"/>
    <col min="2309" max="2310" width="12" style="43" customWidth="1"/>
    <col min="2311" max="2311" width="13.69921875" style="43" customWidth="1"/>
    <col min="2312" max="2312" width="8.8984375" style="43"/>
    <col min="2313" max="2313" width="11.8984375" style="43" customWidth="1"/>
    <col min="2314" max="2314" width="9.296875" style="43" bestFit="1" customWidth="1"/>
    <col min="2315" max="2560" width="8.8984375" style="43"/>
    <col min="2561" max="2561" width="43.09765625" style="43" customWidth="1"/>
    <col min="2562" max="2563" width="12" style="43" customWidth="1"/>
    <col min="2564" max="2564" width="13.69921875" style="43" customWidth="1"/>
    <col min="2565" max="2566" width="12" style="43" customWidth="1"/>
    <col min="2567" max="2567" width="13.69921875" style="43" customWidth="1"/>
    <col min="2568" max="2568" width="8.8984375" style="43"/>
    <col min="2569" max="2569" width="11.8984375" style="43" customWidth="1"/>
    <col min="2570" max="2570" width="9.296875" style="43" bestFit="1" customWidth="1"/>
    <col min="2571" max="2816" width="8.8984375" style="43"/>
    <col min="2817" max="2817" width="43.09765625" style="43" customWidth="1"/>
    <col min="2818" max="2819" width="12" style="43" customWidth="1"/>
    <col min="2820" max="2820" width="13.69921875" style="43" customWidth="1"/>
    <col min="2821" max="2822" width="12" style="43" customWidth="1"/>
    <col min="2823" max="2823" width="13.69921875" style="43" customWidth="1"/>
    <col min="2824" max="2824" width="8.8984375" style="43"/>
    <col min="2825" max="2825" width="11.8984375" style="43" customWidth="1"/>
    <col min="2826" max="2826" width="9.296875" style="43" bestFit="1" customWidth="1"/>
    <col min="2827" max="3072" width="8.8984375" style="43"/>
    <col min="3073" max="3073" width="43.09765625" style="43" customWidth="1"/>
    <col min="3074" max="3075" width="12" style="43" customWidth="1"/>
    <col min="3076" max="3076" width="13.69921875" style="43" customWidth="1"/>
    <col min="3077" max="3078" width="12" style="43" customWidth="1"/>
    <col min="3079" max="3079" width="13.69921875" style="43" customWidth="1"/>
    <col min="3080" max="3080" width="8.8984375" style="43"/>
    <col min="3081" max="3081" width="11.8984375" style="43" customWidth="1"/>
    <col min="3082" max="3082" width="9.296875" style="43" bestFit="1" customWidth="1"/>
    <col min="3083" max="3328" width="8.8984375" style="43"/>
    <col min="3329" max="3329" width="43.09765625" style="43" customWidth="1"/>
    <col min="3330" max="3331" width="12" style="43" customWidth="1"/>
    <col min="3332" max="3332" width="13.69921875" style="43" customWidth="1"/>
    <col min="3333" max="3334" width="12" style="43" customWidth="1"/>
    <col min="3335" max="3335" width="13.69921875" style="43" customWidth="1"/>
    <col min="3336" max="3336" width="8.8984375" style="43"/>
    <col min="3337" max="3337" width="11.8984375" style="43" customWidth="1"/>
    <col min="3338" max="3338" width="9.296875" style="43" bestFit="1" customWidth="1"/>
    <col min="3339" max="3584" width="8.8984375" style="43"/>
    <col min="3585" max="3585" width="43.09765625" style="43" customWidth="1"/>
    <col min="3586" max="3587" width="12" style="43" customWidth="1"/>
    <col min="3588" max="3588" width="13.69921875" style="43" customWidth="1"/>
    <col min="3589" max="3590" width="12" style="43" customWidth="1"/>
    <col min="3591" max="3591" width="13.69921875" style="43" customWidth="1"/>
    <col min="3592" max="3592" width="8.8984375" style="43"/>
    <col min="3593" max="3593" width="11.8984375" style="43" customWidth="1"/>
    <col min="3594" max="3594" width="9.296875" style="43" bestFit="1" customWidth="1"/>
    <col min="3595" max="3840" width="8.8984375" style="43"/>
    <col min="3841" max="3841" width="43.09765625" style="43" customWidth="1"/>
    <col min="3842" max="3843" width="12" style="43" customWidth="1"/>
    <col min="3844" max="3844" width="13.69921875" style="43" customWidth="1"/>
    <col min="3845" max="3846" width="12" style="43" customWidth="1"/>
    <col min="3847" max="3847" width="13.69921875" style="43" customWidth="1"/>
    <col min="3848" max="3848" width="8.8984375" style="43"/>
    <col min="3849" max="3849" width="11.8984375" style="43" customWidth="1"/>
    <col min="3850" max="3850" width="9.296875" style="43" bestFit="1" customWidth="1"/>
    <col min="3851" max="4096" width="8.8984375" style="43"/>
    <col min="4097" max="4097" width="43.09765625" style="43" customWidth="1"/>
    <col min="4098" max="4099" width="12" style="43" customWidth="1"/>
    <col min="4100" max="4100" width="13.69921875" style="43" customWidth="1"/>
    <col min="4101" max="4102" width="12" style="43" customWidth="1"/>
    <col min="4103" max="4103" width="13.69921875" style="43" customWidth="1"/>
    <col min="4104" max="4104" width="8.8984375" style="43"/>
    <col min="4105" max="4105" width="11.8984375" style="43" customWidth="1"/>
    <col min="4106" max="4106" width="9.296875" style="43" bestFit="1" customWidth="1"/>
    <col min="4107" max="4352" width="8.8984375" style="43"/>
    <col min="4353" max="4353" width="43.09765625" style="43" customWidth="1"/>
    <col min="4354" max="4355" width="12" style="43" customWidth="1"/>
    <col min="4356" max="4356" width="13.69921875" style="43" customWidth="1"/>
    <col min="4357" max="4358" width="12" style="43" customWidth="1"/>
    <col min="4359" max="4359" width="13.69921875" style="43" customWidth="1"/>
    <col min="4360" max="4360" width="8.8984375" style="43"/>
    <col min="4361" max="4361" width="11.8984375" style="43" customWidth="1"/>
    <col min="4362" max="4362" width="9.296875" style="43" bestFit="1" customWidth="1"/>
    <col min="4363" max="4608" width="8.8984375" style="43"/>
    <col min="4609" max="4609" width="43.09765625" style="43" customWidth="1"/>
    <col min="4610" max="4611" width="12" style="43" customWidth="1"/>
    <col min="4612" max="4612" width="13.69921875" style="43" customWidth="1"/>
    <col min="4613" max="4614" width="12" style="43" customWidth="1"/>
    <col min="4615" max="4615" width="13.69921875" style="43" customWidth="1"/>
    <col min="4616" max="4616" width="8.8984375" style="43"/>
    <col min="4617" max="4617" width="11.8984375" style="43" customWidth="1"/>
    <col min="4618" max="4618" width="9.296875" style="43" bestFit="1" customWidth="1"/>
    <col min="4619" max="4864" width="8.8984375" style="43"/>
    <col min="4865" max="4865" width="43.09765625" style="43" customWidth="1"/>
    <col min="4866" max="4867" width="12" style="43" customWidth="1"/>
    <col min="4868" max="4868" width="13.69921875" style="43" customWidth="1"/>
    <col min="4869" max="4870" width="12" style="43" customWidth="1"/>
    <col min="4871" max="4871" width="13.69921875" style="43" customWidth="1"/>
    <col min="4872" max="4872" width="8.8984375" style="43"/>
    <col min="4873" max="4873" width="11.8984375" style="43" customWidth="1"/>
    <col min="4874" max="4874" width="9.296875" style="43" bestFit="1" customWidth="1"/>
    <col min="4875" max="5120" width="8.8984375" style="43"/>
    <col min="5121" max="5121" width="43.09765625" style="43" customWidth="1"/>
    <col min="5122" max="5123" width="12" style="43" customWidth="1"/>
    <col min="5124" max="5124" width="13.69921875" style="43" customWidth="1"/>
    <col min="5125" max="5126" width="12" style="43" customWidth="1"/>
    <col min="5127" max="5127" width="13.69921875" style="43" customWidth="1"/>
    <col min="5128" max="5128" width="8.8984375" style="43"/>
    <col min="5129" max="5129" width="11.8984375" style="43" customWidth="1"/>
    <col min="5130" max="5130" width="9.296875" style="43" bestFit="1" customWidth="1"/>
    <col min="5131" max="5376" width="8.8984375" style="43"/>
    <col min="5377" max="5377" width="43.09765625" style="43" customWidth="1"/>
    <col min="5378" max="5379" width="12" style="43" customWidth="1"/>
    <col min="5380" max="5380" width="13.69921875" style="43" customWidth="1"/>
    <col min="5381" max="5382" width="12" style="43" customWidth="1"/>
    <col min="5383" max="5383" width="13.69921875" style="43" customWidth="1"/>
    <col min="5384" max="5384" width="8.8984375" style="43"/>
    <col min="5385" max="5385" width="11.8984375" style="43" customWidth="1"/>
    <col min="5386" max="5386" width="9.296875" style="43" bestFit="1" customWidth="1"/>
    <col min="5387" max="5632" width="8.8984375" style="43"/>
    <col min="5633" max="5633" width="43.09765625" style="43" customWidth="1"/>
    <col min="5634" max="5635" width="12" style="43" customWidth="1"/>
    <col min="5636" max="5636" width="13.69921875" style="43" customWidth="1"/>
    <col min="5637" max="5638" width="12" style="43" customWidth="1"/>
    <col min="5639" max="5639" width="13.69921875" style="43" customWidth="1"/>
    <col min="5640" max="5640" width="8.8984375" style="43"/>
    <col min="5641" max="5641" width="11.8984375" style="43" customWidth="1"/>
    <col min="5642" max="5642" width="9.296875" style="43" bestFit="1" customWidth="1"/>
    <col min="5643" max="5888" width="8.8984375" style="43"/>
    <col min="5889" max="5889" width="43.09765625" style="43" customWidth="1"/>
    <col min="5890" max="5891" width="12" style="43" customWidth="1"/>
    <col min="5892" max="5892" width="13.69921875" style="43" customWidth="1"/>
    <col min="5893" max="5894" width="12" style="43" customWidth="1"/>
    <col min="5895" max="5895" width="13.69921875" style="43" customWidth="1"/>
    <col min="5896" max="5896" width="8.8984375" style="43"/>
    <col min="5897" max="5897" width="11.8984375" style="43" customWidth="1"/>
    <col min="5898" max="5898" width="9.296875" style="43" bestFit="1" customWidth="1"/>
    <col min="5899" max="6144" width="8.8984375" style="43"/>
    <col min="6145" max="6145" width="43.09765625" style="43" customWidth="1"/>
    <col min="6146" max="6147" width="12" style="43" customWidth="1"/>
    <col min="6148" max="6148" width="13.69921875" style="43" customWidth="1"/>
    <col min="6149" max="6150" width="12" style="43" customWidth="1"/>
    <col min="6151" max="6151" width="13.69921875" style="43" customWidth="1"/>
    <col min="6152" max="6152" width="8.8984375" style="43"/>
    <col min="6153" max="6153" width="11.8984375" style="43" customWidth="1"/>
    <col min="6154" max="6154" width="9.296875" style="43" bestFit="1" customWidth="1"/>
    <col min="6155" max="6400" width="8.8984375" style="43"/>
    <col min="6401" max="6401" width="43.09765625" style="43" customWidth="1"/>
    <col min="6402" max="6403" width="12" style="43" customWidth="1"/>
    <col min="6404" max="6404" width="13.69921875" style="43" customWidth="1"/>
    <col min="6405" max="6406" width="12" style="43" customWidth="1"/>
    <col min="6407" max="6407" width="13.69921875" style="43" customWidth="1"/>
    <col min="6408" max="6408" width="8.8984375" style="43"/>
    <col min="6409" max="6409" width="11.8984375" style="43" customWidth="1"/>
    <col min="6410" max="6410" width="9.296875" style="43" bestFit="1" customWidth="1"/>
    <col min="6411" max="6656" width="8.8984375" style="43"/>
    <col min="6657" max="6657" width="43.09765625" style="43" customWidth="1"/>
    <col min="6658" max="6659" width="12" style="43" customWidth="1"/>
    <col min="6660" max="6660" width="13.69921875" style="43" customWidth="1"/>
    <col min="6661" max="6662" width="12" style="43" customWidth="1"/>
    <col min="6663" max="6663" width="13.69921875" style="43" customWidth="1"/>
    <col min="6664" max="6664" width="8.8984375" style="43"/>
    <col min="6665" max="6665" width="11.8984375" style="43" customWidth="1"/>
    <col min="6666" max="6666" width="9.296875" style="43" bestFit="1" customWidth="1"/>
    <col min="6667" max="6912" width="8.8984375" style="43"/>
    <col min="6913" max="6913" width="43.09765625" style="43" customWidth="1"/>
    <col min="6914" max="6915" width="12" style="43" customWidth="1"/>
    <col min="6916" max="6916" width="13.69921875" style="43" customWidth="1"/>
    <col min="6917" max="6918" width="12" style="43" customWidth="1"/>
    <col min="6919" max="6919" width="13.69921875" style="43" customWidth="1"/>
    <col min="6920" max="6920" width="8.8984375" style="43"/>
    <col min="6921" max="6921" width="11.8984375" style="43" customWidth="1"/>
    <col min="6922" max="6922" width="9.296875" style="43" bestFit="1" customWidth="1"/>
    <col min="6923" max="7168" width="8.8984375" style="43"/>
    <col min="7169" max="7169" width="43.09765625" style="43" customWidth="1"/>
    <col min="7170" max="7171" width="12" style="43" customWidth="1"/>
    <col min="7172" max="7172" width="13.69921875" style="43" customWidth="1"/>
    <col min="7173" max="7174" width="12" style="43" customWidth="1"/>
    <col min="7175" max="7175" width="13.69921875" style="43" customWidth="1"/>
    <col min="7176" max="7176" width="8.8984375" style="43"/>
    <col min="7177" max="7177" width="11.8984375" style="43" customWidth="1"/>
    <col min="7178" max="7178" width="9.296875" style="43" bestFit="1" customWidth="1"/>
    <col min="7179" max="7424" width="8.8984375" style="43"/>
    <col min="7425" max="7425" width="43.09765625" style="43" customWidth="1"/>
    <col min="7426" max="7427" width="12" style="43" customWidth="1"/>
    <col min="7428" max="7428" width="13.69921875" style="43" customWidth="1"/>
    <col min="7429" max="7430" width="12" style="43" customWidth="1"/>
    <col min="7431" max="7431" width="13.69921875" style="43" customWidth="1"/>
    <col min="7432" max="7432" width="8.8984375" style="43"/>
    <col min="7433" max="7433" width="11.8984375" style="43" customWidth="1"/>
    <col min="7434" max="7434" width="9.296875" style="43" bestFit="1" customWidth="1"/>
    <col min="7435" max="7680" width="8.8984375" style="43"/>
    <col min="7681" max="7681" width="43.09765625" style="43" customWidth="1"/>
    <col min="7682" max="7683" width="12" style="43" customWidth="1"/>
    <col min="7684" max="7684" width="13.69921875" style="43" customWidth="1"/>
    <col min="7685" max="7686" width="12" style="43" customWidth="1"/>
    <col min="7687" max="7687" width="13.69921875" style="43" customWidth="1"/>
    <col min="7688" max="7688" width="8.8984375" style="43"/>
    <col min="7689" max="7689" width="11.8984375" style="43" customWidth="1"/>
    <col min="7690" max="7690" width="9.296875" style="43" bestFit="1" customWidth="1"/>
    <col min="7691" max="7936" width="8.8984375" style="43"/>
    <col min="7937" max="7937" width="43.09765625" style="43" customWidth="1"/>
    <col min="7938" max="7939" width="12" style="43" customWidth="1"/>
    <col min="7940" max="7940" width="13.69921875" style="43" customWidth="1"/>
    <col min="7941" max="7942" width="12" style="43" customWidth="1"/>
    <col min="7943" max="7943" width="13.69921875" style="43" customWidth="1"/>
    <col min="7944" max="7944" width="8.8984375" style="43"/>
    <col min="7945" max="7945" width="11.8984375" style="43" customWidth="1"/>
    <col min="7946" max="7946" width="9.296875" style="43" bestFit="1" customWidth="1"/>
    <col min="7947" max="8192" width="8.8984375" style="43"/>
    <col min="8193" max="8193" width="43.09765625" style="43" customWidth="1"/>
    <col min="8194" max="8195" width="12" style="43" customWidth="1"/>
    <col min="8196" max="8196" width="13.69921875" style="43" customWidth="1"/>
    <col min="8197" max="8198" width="12" style="43" customWidth="1"/>
    <col min="8199" max="8199" width="13.69921875" style="43" customWidth="1"/>
    <col min="8200" max="8200" width="8.8984375" style="43"/>
    <col min="8201" max="8201" width="11.8984375" style="43" customWidth="1"/>
    <col min="8202" max="8202" width="9.296875" style="43" bestFit="1" customWidth="1"/>
    <col min="8203" max="8448" width="8.8984375" style="43"/>
    <col min="8449" max="8449" width="43.09765625" style="43" customWidth="1"/>
    <col min="8450" max="8451" width="12" style="43" customWidth="1"/>
    <col min="8452" max="8452" width="13.69921875" style="43" customWidth="1"/>
    <col min="8453" max="8454" width="12" style="43" customWidth="1"/>
    <col min="8455" max="8455" width="13.69921875" style="43" customWidth="1"/>
    <col min="8456" max="8456" width="8.8984375" style="43"/>
    <col min="8457" max="8457" width="11.8984375" style="43" customWidth="1"/>
    <col min="8458" max="8458" width="9.296875" style="43" bestFit="1" customWidth="1"/>
    <col min="8459" max="8704" width="8.8984375" style="43"/>
    <col min="8705" max="8705" width="43.09765625" style="43" customWidth="1"/>
    <col min="8706" max="8707" width="12" style="43" customWidth="1"/>
    <col min="8708" max="8708" width="13.69921875" style="43" customWidth="1"/>
    <col min="8709" max="8710" width="12" style="43" customWidth="1"/>
    <col min="8711" max="8711" width="13.69921875" style="43" customWidth="1"/>
    <col min="8712" max="8712" width="8.8984375" style="43"/>
    <col min="8713" max="8713" width="11.8984375" style="43" customWidth="1"/>
    <col min="8714" max="8714" width="9.296875" style="43" bestFit="1" customWidth="1"/>
    <col min="8715" max="8960" width="8.8984375" style="43"/>
    <col min="8961" max="8961" width="43.09765625" style="43" customWidth="1"/>
    <col min="8962" max="8963" width="12" style="43" customWidth="1"/>
    <col min="8964" max="8964" width="13.69921875" style="43" customWidth="1"/>
    <col min="8965" max="8966" width="12" style="43" customWidth="1"/>
    <col min="8967" max="8967" width="13.69921875" style="43" customWidth="1"/>
    <col min="8968" max="8968" width="8.8984375" style="43"/>
    <col min="8969" max="8969" width="11.8984375" style="43" customWidth="1"/>
    <col min="8970" max="8970" width="9.296875" style="43" bestFit="1" customWidth="1"/>
    <col min="8971" max="9216" width="8.8984375" style="43"/>
    <col min="9217" max="9217" width="43.09765625" style="43" customWidth="1"/>
    <col min="9218" max="9219" width="12" style="43" customWidth="1"/>
    <col min="9220" max="9220" width="13.69921875" style="43" customWidth="1"/>
    <col min="9221" max="9222" width="12" style="43" customWidth="1"/>
    <col min="9223" max="9223" width="13.69921875" style="43" customWidth="1"/>
    <col min="9224" max="9224" width="8.8984375" style="43"/>
    <col min="9225" max="9225" width="11.8984375" style="43" customWidth="1"/>
    <col min="9226" max="9226" width="9.296875" style="43" bestFit="1" customWidth="1"/>
    <col min="9227" max="9472" width="8.8984375" style="43"/>
    <col min="9473" max="9473" width="43.09765625" style="43" customWidth="1"/>
    <col min="9474" max="9475" width="12" style="43" customWidth="1"/>
    <col min="9476" max="9476" width="13.69921875" style="43" customWidth="1"/>
    <col min="9477" max="9478" width="12" style="43" customWidth="1"/>
    <col min="9479" max="9479" width="13.69921875" style="43" customWidth="1"/>
    <col min="9480" max="9480" width="8.8984375" style="43"/>
    <col min="9481" max="9481" width="11.8984375" style="43" customWidth="1"/>
    <col min="9482" max="9482" width="9.296875" style="43" bestFit="1" customWidth="1"/>
    <col min="9483" max="9728" width="8.8984375" style="43"/>
    <col min="9729" max="9729" width="43.09765625" style="43" customWidth="1"/>
    <col min="9730" max="9731" width="12" style="43" customWidth="1"/>
    <col min="9732" max="9732" width="13.69921875" style="43" customWidth="1"/>
    <col min="9733" max="9734" width="12" style="43" customWidth="1"/>
    <col min="9735" max="9735" width="13.69921875" style="43" customWidth="1"/>
    <col min="9736" max="9736" width="8.8984375" style="43"/>
    <col min="9737" max="9737" width="11.8984375" style="43" customWidth="1"/>
    <col min="9738" max="9738" width="9.296875" style="43" bestFit="1" customWidth="1"/>
    <col min="9739" max="9984" width="8.8984375" style="43"/>
    <col min="9985" max="9985" width="43.09765625" style="43" customWidth="1"/>
    <col min="9986" max="9987" width="12" style="43" customWidth="1"/>
    <col min="9988" max="9988" width="13.69921875" style="43" customWidth="1"/>
    <col min="9989" max="9990" width="12" style="43" customWidth="1"/>
    <col min="9991" max="9991" width="13.69921875" style="43" customWidth="1"/>
    <col min="9992" max="9992" width="8.8984375" style="43"/>
    <col min="9993" max="9993" width="11.8984375" style="43" customWidth="1"/>
    <col min="9994" max="9994" width="9.296875" style="43" bestFit="1" customWidth="1"/>
    <col min="9995" max="10240" width="8.8984375" style="43"/>
    <col min="10241" max="10241" width="43.09765625" style="43" customWidth="1"/>
    <col min="10242" max="10243" width="12" style="43" customWidth="1"/>
    <col min="10244" max="10244" width="13.69921875" style="43" customWidth="1"/>
    <col min="10245" max="10246" width="12" style="43" customWidth="1"/>
    <col min="10247" max="10247" width="13.69921875" style="43" customWidth="1"/>
    <col min="10248" max="10248" width="8.8984375" style="43"/>
    <col min="10249" max="10249" width="11.8984375" style="43" customWidth="1"/>
    <col min="10250" max="10250" width="9.296875" style="43" bestFit="1" customWidth="1"/>
    <col min="10251" max="10496" width="8.8984375" style="43"/>
    <col min="10497" max="10497" width="43.09765625" style="43" customWidth="1"/>
    <col min="10498" max="10499" width="12" style="43" customWidth="1"/>
    <col min="10500" max="10500" width="13.69921875" style="43" customWidth="1"/>
    <col min="10501" max="10502" width="12" style="43" customWidth="1"/>
    <col min="10503" max="10503" width="13.69921875" style="43" customWidth="1"/>
    <col min="10504" max="10504" width="8.8984375" style="43"/>
    <col min="10505" max="10505" width="11.8984375" style="43" customWidth="1"/>
    <col min="10506" max="10506" width="9.296875" style="43" bestFit="1" customWidth="1"/>
    <col min="10507" max="10752" width="8.8984375" style="43"/>
    <col min="10753" max="10753" width="43.09765625" style="43" customWidth="1"/>
    <col min="10754" max="10755" width="12" style="43" customWidth="1"/>
    <col min="10756" max="10756" width="13.69921875" style="43" customWidth="1"/>
    <col min="10757" max="10758" width="12" style="43" customWidth="1"/>
    <col min="10759" max="10759" width="13.69921875" style="43" customWidth="1"/>
    <col min="10760" max="10760" width="8.8984375" style="43"/>
    <col min="10761" max="10761" width="11.8984375" style="43" customWidth="1"/>
    <col min="10762" max="10762" width="9.296875" style="43" bestFit="1" customWidth="1"/>
    <col min="10763" max="11008" width="8.8984375" style="43"/>
    <col min="11009" max="11009" width="43.09765625" style="43" customWidth="1"/>
    <col min="11010" max="11011" width="12" style="43" customWidth="1"/>
    <col min="11012" max="11012" width="13.69921875" style="43" customWidth="1"/>
    <col min="11013" max="11014" width="12" style="43" customWidth="1"/>
    <col min="11015" max="11015" width="13.69921875" style="43" customWidth="1"/>
    <col min="11016" max="11016" width="8.8984375" style="43"/>
    <col min="11017" max="11017" width="11.8984375" style="43" customWidth="1"/>
    <col min="11018" max="11018" width="9.296875" style="43" bestFit="1" customWidth="1"/>
    <col min="11019" max="11264" width="8.8984375" style="43"/>
    <col min="11265" max="11265" width="43.09765625" style="43" customWidth="1"/>
    <col min="11266" max="11267" width="12" style="43" customWidth="1"/>
    <col min="11268" max="11268" width="13.69921875" style="43" customWidth="1"/>
    <col min="11269" max="11270" width="12" style="43" customWidth="1"/>
    <col min="11271" max="11271" width="13.69921875" style="43" customWidth="1"/>
    <col min="11272" max="11272" width="8.8984375" style="43"/>
    <col min="11273" max="11273" width="11.8984375" style="43" customWidth="1"/>
    <col min="11274" max="11274" width="9.296875" style="43" bestFit="1" customWidth="1"/>
    <col min="11275" max="11520" width="8.8984375" style="43"/>
    <col min="11521" max="11521" width="43.09765625" style="43" customWidth="1"/>
    <col min="11522" max="11523" width="12" style="43" customWidth="1"/>
    <col min="11524" max="11524" width="13.69921875" style="43" customWidth="1"/>
    <col min="11525" max="11526" width="12" style="43" customWidth="1"/>
    <col min="11527" max="11527" width="13.69921875" style="43" customWidth="1"/>
    <col min="11528" max="11528" width="8.8984375" style="43"/>
    <col min="11529" max="11529" width="11.8984375" style="43" customWidth="1"/>
    <col min="11530" max="11530" width="9.296875" style="43" bestFit="1" customWidth="1"/>
    <col min="11531" max="11776" width="8.8984375" style="43"/>
    <col min="11777" max="11777" width="43.09765625" style="43" customWidth="1"/>
    <col min="11778" max="11779" width="12" style="43" customWidth="1"/>
    <col min="11780" max="11780" width="13.69921875" style="43" customWidth="1"/>
    <col min="11781" max="11782" width="12" style="43" customWidth="1"/>
    <col min="11783" max="11783" width="13.69921875" style="43" customWidth="1"/>
    <col min="11784" max="11784" width="8.8984375" style="43"/>
    <col min="11785" max="11785" width="11.8984375" style="43" customWidth="1"/>
    <col min="11786" max="11786" width="9.296875" style="43" bestFit="1" customWidth="1"/>
    <col min="11787" max="12032" width="8.8984375" style="43"/>
    <col min="12033" max="12033" width="43.09765625" style="43" customWidth="1"/>
    <col min="12034" max="12035" width="12" style="43" customWidth="1"/>
    <col min="12036" max="12036" width="13.69921875" style="43" customWidth="1"/>
    <col min="12037" max="12038" width="12" style="43" customWidth="1"/>
    <col min="12039" max="12039" width="13.69921875" style="43" customWidth="1"/>
    <col min="12040" max="12040" width="8.8984375" style="43"/>
    <col min="12041" max="12041" width="11.8984375" style="43" customWidth="1"/>
    <col min="12042" max="12042" width="9.296875" style="43" bestFit="1" customWidth="1"/>
    <col min="12043" max="12288" width="8.8984375" style="43"/>
    <col min="12289" max="12289" width="43.09765625" style="43" customWidth="1"/>
    <col min="12290" max="12291" width="12" style="43" customWidth="1"/>
    <col min="12292" max="12292" width="13.69921875" style="43" customWidth="1"/>
    <col min="12293" max="12294" width="12" style="43" customWidth="1"/>
    <col min="12295" max="12295" width="13.69921875" style="43" customWidth="1"/>
    <col min="12296" max="12296" width="8.8984375" style="43"/>
    <col min="12297" max="12297" width="11.8984375" style="43" customWidth="1"/>
    <col min="12298" max="12298" width="9.296875" style="43" bestFit="1" customWidth="1"/>
    <col min="12299" max="12544" width="8.8984375" style="43"/>
    <col min="12545" max="12545" width="43.09765625" style="43" customWidth="1"/>
    <col min="12546" max="12547" width="12" style="43" customWidth="1"/>
    <col min="12548" max="12548" width="13.69921875" style="43" customWidth="1"/>
    <col min="12549" max="12550" width="12" style="43" customWidth="1"/>
    <col min="12551" max="12551" width="13.69921875" style="43" customWidth="1"/>
    <col min="12552" max="12552" width="8.8984375" style="43"/>
    <col min="12553" max="12553" width="11.8984375" style="43" customWidth="1"/>
    <col min="12554" max="12554" width="9.296875" style="43" bestFit="1" customWidth="1"/>
    <col min="12555" max="12800" width="8.8984375" style="43"/>
    <col min="12801" max="12801" width="43.09765625" style="43" customWidth="1"/>
    <col min="12802" max="12803" width="12" style="43" customWidth="1"/>
    <col min="12804" max="12804" width="13.69921875" style="43" customWidth="1"/>
    <col min="12805" max="12806" width="12" style="43" customWidth="1"/>
    <col min="12807" max="12807" width="13.69921875" style="43" customWidth="1"/>
    <col min="12808" max="12808" width="8.8984375" style="43"/>
    <col min="12809" max="12809" width="11.8984375" style="43" customWidth="1"/>
    <col min="12810" max="12810" width="9.296875" style="43" bestFit="1" customWidth="1"/>
    <col min="12811" max="13056" width="8.8984375" style="43"/>
    <col min="13057" max="13057" width="43.09765625" style="43" customWidth="1"/>
    <col min="13058" max="13059" width="12" style="43" customWidth="1"/>
    <col min="13060" max="13060" width="13.69921875" style="43" customWidth="1"/>
    <col min="13061" max="13062" width="12" style="43" customWidth="1"/>
    <col min="13063" max="13063" width="13.69921875" style="43" customWidth="1"/>
    <col min="13064" max="13064" width="8.8984375" style="43"/>
    <col min="13065" max="13065" width="11.8984375" style="43" customWidth="1"/>
    <col min="13066" max="13066" width="9.296875" style="43" bestFit="1" customWidth="1"/>
    <col min="13067" max="13312" width="8.8984375" style="43"/>
    <col min="13313" max="13313" width="43.09765625" style="43" customWidth="1"/>
    <col min="13314" max="13315" width="12" style="43" customWidth="1"/>
    <col min="13316" max="13316" width="13.69921875" style="43" customWidth="1"/>
    <col min="13317" max="13318" width="12" style="43" customWidth="1"/>
    <col min="13319" max="13319" width="13.69921875" style="43" customWidth="1"/>
    <col min="13320" max="13320" width="8.8984375" style="43"/>
    <col min="13321" max="13321" width="11.8984375" style="43" customWidth="1"/>
    <col min="13322" max="13322" width="9.296875" style="43" bestFit="1" customWidth="1"/>
    <col min="13323" max="13568" width="8.8984375" style="43"/>
    <col min="13569" max="13569" width="43.09765625" style="43" customWidth="1"/>
    <col min="13570" max="13571" width="12" style="43" customWidth="1"/>
    <col min="13572" max="13572" width="13.69921875" style="43" customWidth="1"/>
    <col min="13573" max="13574" width="12" style="43" customWidth="1"/>
    <col min="13575" max="13575" width="13.69921875" style="43" customWidth="1"/>
    <col min="13576" max="13576" width="8.8984375" style="43"/>
    <col min="13577" max="13577" width="11.8984375" style="43" customWidth="1"/>
    <col min="13578" max="13578" width="9.296875" style="43" bestFit="1" customWidth="1"/>
    <col min="13579" max="13824" width="8.8984375" style="43"/>
    <col min="13825" max="13825" width="43.09765625" style="43" customWidth="1"/>
    <col min="13826" max="13827" width="12" style="43" customWidth="1"/>
    <col min="13828" max="13828" width="13.69921875" style="43" customWidth="1"/>
    <col min="13829" max="13830" width="12" style="43" customWidth="1"/>
    <col min="13831" max="13831" width="13.69921875" style="43" customWidth="1"/>
    <col min="13832" max="13832" width="8.8984375" style="43"/>
    <col min="13833" max="13833" width="11.8984375" style="43" customWidth="1"/>
    <col min="13834" max="13834" width="9.296875" style="43" bestFit="1" customWidth="1"/>
    <col min="13835" max="14080" width="8.8984375" style="43"/>
    <col min="14081" max="14081" width="43.09765625" style="43" customWidth="1"/>
    <col min="14082" max="14083" width="12" style="43" customWidth="1"/>
    <col min="14084" max="14084" width="13.69921875" style="43" customWidth="1"/>
    <col min="14085" max="14086" width="12" style="43" customWidth="1"/>
    <col min="14087" max="14087" width="13.69921875" style="43" customWidth="1"/>
    <col min="14088" max="14088" width="8.8984375" style="43"/>
    <col min="14089" max="14089" width="11.8984375" style="43" customWidth="1"/>
    <col min="14090" max="14090" width="9.296875" style="43" bestFit="1" customWidth="1"/>
    <col min="14091" max="14336" width="8.8984375" style="43"/>
    <col min="14337" max="14337" width="43.09765625" style="43" customWidth="1"/>
    <col min="14338" max="14339" width="12" style="43" customWidth="1"/>
    <col min="14340" max="14340" width="13.69921875" style="43" customWidth="1"/>
    <col min="14341" max="14342" width="12" style="43" customWidth="1"/>
    <col min="14343" max="14343" width="13.69921875" style="43" customWidth="1"/>
    <col min="14344" max="14344" width="8.8984375" style="43"/>
    <col min="14345" max="14345" width="11.8984375" style="43" customWidth="1"/>
    <col min="14346" max="14346" width="9.296875" style="43" bestFit="1" customWidth="1"/>
    <col min="14347" max="14592" width="8.8984375" style="43"/>
    <col min="14593" max="14593" width="43.09765625" style="43" customWidth="1"/>
    <col min="14594" max="14595" width="12" style="43" customWidth="1"/>
    <col min="14596" max="14596" width="13.69921875" style="43" customWidth="1"/>
    <col min="14597" max="14598" width="12" style="43" customWidth="1"/>
    <col min="14599" max="14599" width="13.69921875" style="43" customWidth="1"/>
    <col min="14600" max="14600" width="8.8984375" style="43"/>
    <col min="14601" max="14601" width="11.8984375" style="43" customWidth="1"/>
    <col min="14602" max="14602" width="9.296875" style="43" bestFit="1" customWidth="1"/>
    <col min="14603" max="14848" width="8.8984375" style="43"/>
    <col min="14849" max="14849" width="43.09765625" style="43" customWidth="1"/>
    <col min="14850" max="14851" width="12" style="43" customWidth="1"/>
    <col min="14852" max="14852" width="13.69921875" style="43" customWidth="1"/>
    <col min="14853" max="14854" width="12" style="43" customWidth="1"/>
    <col min="14855" max="14855" width="13.69921875" style="43" customWidth="1"/>
    <col min="14856" max="14856" width="8.8984375" style="43"/>
    <col min="14857" max="14857" width="11.8984375" style="43" customWidth="1"/>
    <col min="14858" max="14858" width="9.296875" style="43" bestFit="1" customWidth="1"/>
    <col min="14859" max="15104" width="8.8984375" style="43"/>
    <col min="15105" max="15105" width="43.09765625" style="43" customWidth="1"/>
    <col min="15106" max="15107" width="12" style="43" customWidth="1"/>
    <col min="15108" max="15108" width="13.69921875" style="43" customWidth="1"/>
    <col min="15109" max="15110" width="12" style="43" customWidth="1"/>
    <col min="15111" max="15111" width="13.69921875" style="43" customWidth="1"/>
    <col min="15112" max="15112" width="8.8984375" style="43"/>
    <col min="15113" max="15113" width="11.8984375" style="43" customWidth="1"/>
    <col min="15114" max="15114" width="9.296875" style="43" bestFit="1" customWidth="1"/>
    <col min="15115" max="15360" width="8.8984375" style="43"/>
    <col min="15361" max="15361" width="43.09765625" style="43" customWidth="1"/>
    <col min="15362" max="15363" width="12" style="43" customWidth="1"/>
    <col min="15364" max="15364" width="13.69921875" style="43" customWidth="1"/>
    <col min="15365" max="15366" width="12" style="43" customWidth="1"/>
    <col min="15367" max="15367" width="13.69921875" style="43" customWidth="1"/>
    <col min="15368" max="15368" width="8.8984375" style="43"/>
    <col min="15369" max="15369" width="11.8984375" style="43" customWidth="1"/>
    <col min="15370" max="15370" width="9.296875" style="43" bestFit="1" customWidth="1"/>
    <col min="15371" max="15616" width="8.8984375" style="43"/>
    <col min="15617" max="15617" width="43.09765625" style="43" customWidth="1"/>
    <col min="15618" max="15619" width="12" style="43" customWidth="1"/>
    <col min="15620" max="15620" width="13.69921875" style="43" customWidth="1"/>
    <col min="15621" max="15622" width="12" style="43" customWidth="1"/>
    <col min="15623" max="15623" width="13.69921875" style="43" customWidth="1"/>
    <col min="15624" max="15624" width="8.8984375" style="43"/>
    <col min="15625" max="15625" width="11.8984375" style="43" customWidth="1"/>
    <col min="15626" max="15626" width="9.296875" style="43" bestFit="1" customWidth="1"/>
    <col min="15627" max="15872" width="8.8984375" style="43"/>
    <col min="15873" max="15873" width="43.09765625" style="43" customWidth="1"/>
    <col min="15874" max="15875" width="12" style="43" customWidth="1"/>
    <col min="15876" max="15876" width="13.69921875" style="43" customWidth="1"/>
    <col min="15877" max="15878" width="12" style="43" customWidth="1"/>
    <col min="15879" max="15879" width="13.69921875" style="43" customWidth="1"/>
    <col min="15880" max="15880" width="8.8984375" style="43"/>
    <col min="15881" max="15881" width="11.8984375" style="43" customWidth="1"/>
    <col min="15882" max="15882" width="9.296875" style="43" bestFit="1" customWidth="1"/>
    <col min="15883" max="16128" width="8.8984375" style="43"/>
    <col min="16129" max="16129" width="43.09765625" style="43" customWidth="1"/>
    <col min="16130" max="16131" width="12" style="43" customWidth="1"/>
    <col min="16132" max="16132" width="13.69921875" style="43" customWidth="1"/>
    <col min="16133" max="16134" width="12" style="43" customWidth="1"/>
    <col min="16135" max="16135" width="13.69921875" style="43" customWidth="1"/>
    <col min="16136" max="16136" width="8.8984375" style="43"/>
    <col min="16137" max="16137" width="11.8984375" style="43" customWidth="1"/>
    <col min="16138" max="16138" width="9.296875" style="43" bestFit="1" customWidth="1"/>
    <col min="16139" max="16384" width="8.8984375" style="43"/>
  </cols>
  <sheetData>
    <row r="1" spans="1:15" s="26" customFormat="1" ht="22.6" customHeight="1" x14ac:dyDescent="0.4">
      <c r="A1" s="318" t="s">
        <v>73</v>
      </c>
      <c r="B1" s="318"/>
      <c r="C1" s="318"/>
      <c r="D1" s="318"/>
      <c r="E1" s="318"/>
      <c r="F1" s="318"/>
      <c r="G1" s="318"/>
      <c r="I1" s="63"/>
    </row>
    <row r="2" spans="1:15" s="26" customFormat="1" ht="22.6" customHeight="1" x14ac:dyDescent="0.3">
      <c r="A2" s="331" t="s">
        <v>77</v>
      </c>
      <c r="B2" s="331"/>
      <c r="C2" s="331"/>
      <c r="D2" s="331"/>
      <c r="E2" s="331"/>
      <c r="F2" s="331"/>
      <c r="G2" s="331"/>
      <c r="I2" s="63"/>
    </row>
    <row r="3" spans="1:15" s="29" customFormat="1" ht="18.7" customHeight="1" x14ac:dyDescent="0.35">
      <c r="A3" s="27"/>
      <c r="B3" s="27"/>
      <c r="C3" s="27"/>
      <c r="D3" s="27"/>
      <c r="E3" s="27"/>
      <c r="F3" s="27"/>
      <c r="G3" s="13" t="s">
        <v>7</v>
      </c>
      <c r="I3" s="64"/>
    </row>
    <row r="4" spans="1:15" s="29" customFormat="1" ht="50.3" customHeight="1" x14ac:dyDescent="0.2">
      <c r="A4" s="122"/>
      <c r="B4" s="125" t="s">
        <v>179</v>
      </c>
      <c r="C4" s="125" t="s">
        <v>180</v>
      </c>
      <c r="D4" s="84" t="s">
        <v>45</v>
      </c>
      <c r="E4" s="128" t="s">
        <v>177</v>
      </c>
      <c r="F4" s="128" t="s">
        <v>178</v>
      </c>
      <c r="G4" s="84" t="s">
        <v>45</v>
      </c>
    </row>
    <row r="5" spans="1:15" s="54" customFormat="1" ht="31.6" customHeight="1" x14ac:dyDescent="0.35">
      <c r="A5" s="65" t="s">
        <v>78</v>
      </c>
      <c r="B5" s="69">
        <f>SUM(B6:B29)</f>
        <v>2658</v>
      </c>
      <c r="C5" s="69">
        <f>SUM(C6:C29)</f>
        <v>2926</v>
      </c>
      <c r="D5" s="134">
        <f>C5/B5*100</f>
        <v>110.08276899924756</v>
      </c>
      <c r="E5" s="266">
        <f>SUM(E6:E29)</f>
        <v>2436</v>
      </c>
      <c r="F5" s="266">
        <f>SUM(F6:F29)</f>
        <v>2576</v>
      </c>
      <c r="G5" s="289">
        <f>F5/E5*100</f>
        <v>105.74712643678161</v>
      </c>
      <c r="I5" s="64"/>
      <c r="J5" s="71"/>
      <c r="K5" s="71"/>
      <c r="L5" s="72"/>
      <c r="M5" s="72"/>
      <c r="N5" s="72"/>
      <c r="O5" s="72"/>
    </row>
    <row r="6" spans="1:15" ht="31.15" customHeight="1" x14ac:dyDescent="0.25">
      <c r="A6" s="38" t="s">
        <v>48</v>
      </c>
      <c r="B6" s="259">
        <v>1275</v>
      </c>
      <c r="C6" s="260">
        <v>1182</v>
      </c>
      <c r="D6" s="134">
        <f t="shared" ref="D6:D29" si="0">C6/B6*100</f>
        <v>92.705882352941174</v>
      </c>
      <c r="E6" s="259">
        <v>1192</v>
      </c>
      <c r="F6" s="260">
        <v>1069</v>
      </c>
      <c r="G6" s="289">
        <f t="shared" ref="G6:G29" si="1">F6/E6*100</f>
        <v>89.681208053691279</v>
      </c>
      <c r="H6" s="42"/>
      <c r="I6" s="50"/>
      <c r="J6" s="50"/>
      <c r="K6" s="50"/>
      <c r="L6" s="50"/>
      <c r="M6" s="50"/>
      <c r="N6" s="50"/>
    </row>
    <row r="7" spans="1:15" ht="31.15" customHeight="1" x14ac:dyDescent="0.25">
      <c r="A7" s="38" t="s">
        <v>49</v>
      </c>
      <c r="B7" s="259">
        <v>46</v>
      </c>
      <c r="C7" s="260">
        <v>41</v>
      </c>
      <c r="D7" s="134">
        <f t="shared" si="0"/>
        <v>89.130434782608688</v>
      </c>
      <c r="E7" s="259">
        <v>44</v>
      </c>
      <c r="F7" s="260">
        <v>36</v>
      </c>
      <c r="G7" s="289">
        <f t="shared" si="1"/>
        <v>81.818181818181827</v>
      </c>
      <c r="H7" s="42"/>
      <c r="I7" s="50"/>
      <c r="J7" s="50"/>
      <c r="K7" s="50"/>
      <c r="L7" s="50"/>
      <c r="M7" s="50"/>
      <c r="N7" s="50"/>
    </row>
    <row r="8" spans="1:15" s="46" customFormat="1" ht="31.15" customHeight="1" x14ac:dyDescent="0.25">
      <c r="A8" s="38" t="s">
        <v>50</v>
      </c>
      <c r="B8" s="259">
        <v>4</v>
      </c>
      <c r="C8" s="260">
        <v>2</v>
      </c>
      <c r="D8" s="134">
        <f t="shared" si="0"/>
        <v>50</v>
      </c>
      <c r="E8" s="259">
        <v>4</v>
      </c>
      <c r="F8" s="260">
        <v>2</v>
      </c>
      <c r="G8" s="289">
        <f t="shared" si="1"/>
        <v>50</v>
      </c>
      <c r="H8" s="42"/>
      <c r="I8" s="43"/>
      <c r="J8" s="44"/>
    </row>
    <row r="9" spans="1:15" ht="31.15" customHeight="1" x14ac:dyDescent="0.25">
      <c r="A9" s="38" t="s">
        <v>51</v>
      </c>
      <c r="B9" s="259">
        <v>42</v>
      </c>
      <c r="C9" s="260">
        <v>60</v>
      </c>
      <c r="D9" s="134">
        <f t="shared" si="0"/>
        <v>142.85714285714286</v>
      </c>
      <c r="E9" s="259">
        <v>33</v>
      </c>
      <c r="F9" s="260">
        <v>57</v>
      </c>
      <c r="G9" s="289">
        <f t="shared" si="1"/>
        <v>172.72727272727272</v>
      </c>
      <c r="H9" s="42"/>
      <c r="I9" s="43"/>
      <c r="J9" s="44"/>
      <c r="L9" s="51"/>
    </row>
    <row r="10" spans="1:15" ht="31.15" customHeight="1" x14ac:dyDescent="0.25">
      <c r="A10" s="38" t="s">
        <v>52</v>
      </c>
      <c r="B10" s="259">
        <v>63</v>
      </c>
      <c r="C10" s="260">
        <v>74</v>
      </c>
      <c r="D10" s="134">
        <f t="shared" si="0"/>
        <v>117.46031746031747</v>
      </c>
      <c r="E10" s="259">
        <v>55</v>
      </c>
      <c r="F10" s="260">
        <v>60</v>
      </c>
      <c r="G10" s="289">
        <f t="shared" si="1"/>
        <v>109.09090909090908</v>
      </c>
      <c r="H10" s="42"/>
      <c r="I10" s="43"/>
      <c r="J10" s="44"/>
    </row>
    <row r="11" spans="1:15" ht="31.05" x14ac:dyDescent="0.25">
      <c r="A11" s="38" t="s">
        <v>53</v>
      </c>
      <c r="B11" s="259">
        <v>15</v>
      </c>
      <c r="C11" s="260">
        <v>37</v>
      </c>
      <c r="D11" s="134">
        <f t="shared" si="0"/>
        <v>246.66666666666669</v>
      </c>
      <c r="E11" s="259">
        <v>14</v>
      </c>
      <c r="F11" s="260">
        <v>35</v>
      </c>
      <c r="G11" s="289">
        <f t="shared" si="1"/>
        <v>250</v>
      </c>
      <c r="H11" s="42"/>
      <c r="I11" s="43"/>
      <c r="J11" s="44"/>
    </row>
    <row r="12" spans="1:15" ht="62.05" x14ac:dyDescent="0.25">
      <c r="A12" s="38" t="s">
        <v>54</v>
      </c>
      <c r="B12" s="259">
        <v>57</v>
      </c>
      <c r="C12" s="260">
        <v>55</v>
      </c>
      <c r="D12" s="134">
        <f t="shared" si="0"/>
        <v>96.491228070175438</v>
      </c>
      <c r="E12" s="259">
        <v>49</v>
      </c>
      <c r="F12" s="260">
        <v>47</v>
      </c>
      <c r="G12" s="289">
        <f t="shared" si="1"/>
        <v>95.918367346938766</v>
      </c>
      <c r="H12" s="42"/>
      <c r="I12" s="43"/>
      <c r="J12" s="44"/>
    </row>
    <row r="13" spans="1:15" ht="31.15" customHeight="1" x14ac:dyDescent="0.25">
      <c r="A13" s="38" t="s">
        <v>55</v>
      </c>
      <c r="B13" s="259">
        <v>104</v>
      </c>
      <c r="C13" s="260">
        <v>74</v>
      </c>
      <c r="D13" s="134">
        <f t="shared" si="0"/>
        <v>71.15384615384616</v>
      </c>
      <c r="E13" s="259">
        <v>92</v>
      </c>
      <c r="F13" s="260">
        <v>66</v>
      </c>
      <c r="G13" s="289">
        <f t="shared" si="1"/>
        <v>71.739130434782609</v>
      </c>
      <c r="H13" s="42"/>
      <c r="I13" s="43"/>
      <c r="J13" s="44"/>
    </row>
    <row r="14" spans="1:15" ht="31.05" x14ac:dyDescent="0.25">
      <c r="A14" s="38" t="s">
        <v>56</v>
      </c>
      <c r="B14" s="259">
        <v>39</v>
      </c>
      <c r="C14" s="260">
        <v>116</v>
      </c>
      <c r="D14" s="134">
        <f t="shared" si="0"/>
        <v>297.43589743589746</v>
      </c>
      <c r="E14" s="259">
        <v>36</v>
      </c>
      <c r="F14" s="260">
        <v>79</v>
      </c>
      <c r="G14" s="289">
        <f t="shared" si="1"/>
        <v>219.44444444444446</v>
      </c>
      <c r="H14" s="42"/>
      <c r="I14" s="43"/>
      <c r="J14" s="44"/>
    </row>
    <row r="15" spans="1:15" ht="31.05" x14ac:dyDescent="0.25">
      <c r="A15" s="38" t="s">
        <v>57</v>
      </c>
      <c r="B15" s="259">
        <v>5</v>
      </c>
      <c r="C15" s="260">
        <v>5</v>
      </c>
      <c r="D15" s="134">
        <f t="shared" si="0"/>
        <v>100</v>
      </c>
      <c r="E15" s="259">
        <v>4</v>
      </c>
      <c r="F15" s="260">
        <v>3</v>
      </c>
      <c r="G15" s="289">
        <f t="shared" si="1"/>
        <v>75</v>
      </c>
      <c r="H15" s="42"/>
      <c r="I15" s="43"/>
      <c r="J15" s="44"/>
    </row>
    <row r="16" spans="1:15" ht="31.05" x14ac:dyDescent="0.25">
      <c r="A16" s="38" t="s">
        <v>58</v>
      </c>
      <c r="B16" s="259">
        <v>38</v>
      </c>
      <c r="C16" s="260">
        <v>60</v>
      </c>
      <c r="D16" s="134">
        <f t="shared" si="0"/>
        <v>157.89473684210526</v>
      </c>
      <c r="E16" s="259">
        <v>31</v>
      </c>
      <c r="F16" s="260">
        <v>52</v>
      </c>
      <c r="G16" s="289">
        <f t="shared" si="1"/>
        <v>167.74193548387098</v>
      </c>
      <c r="H16" s="42"/>
      <c r="I16" s="43"/>
      <c r="J16" s="44"/>
    </row>
    <row r="17" spans="1:10" ht="31.05" x14ac:dyDescent="0.25">
      <c r="A17" s="38" t="s">
        <v>59</v>
      </c>
      <c r="B17" s="259">
        <v>49</v>
      </c>
      <c r="C17" s="260">
        <v>52</v>
      </c>
      <c r="D17" s="134">
        <f t="shared" si="0"/>
        <v>106.12244897959184</v>
      </c>
      <c r="E17" s="259">
        <v>43</v>
      </c>
      <c r="F17" s="260">
        <v>44</v>
      </c>
      <c r="G17" s="289">
        <f t="shared" si="1"/>
        <v>102.32558139534885</v>
      </c>
      <c r="H17" s="42"/>
      <c r="I17" s="43"/>
      <c r="J17" s="44"/>
    </row>
    <row r="18" spans="1:10" ht="31.05" x14ac:dyDescent="0.25">
      <c r="A18" s="38" t="s">
        <v>60</v>
      </c>
      <c r="B18" s="259">
        <v>145</v>
      </c>
      <c r="C18" s="260">
        <v>194</v>
      </c>
      <c r="D18" s="134">
        <f t="shared" si="0"/>
        <v>133.79310344827587</v>
      </c>
      <c r="E18" s="259">
        <v>133</v>
      </c>
      <c r="F18" s="260">
        <v>169</v>
      </c>
      <c r="G18" s="289">
        <f t="shared" si="1"/>
        <v>127.06766917293233</v>
      </c>
      <c r="H18" s="42"/>
      <c r="I18" s="43"/>
      <c r="J18" s="44"/>
    </row>
    <row r="19" spans="1:10" ht="31.05" x14ac:dyDescent="0.25">
      <c r="A19" s="38" t="s">
        <v>61</v>
      </c>
      <c r="B19" s="259">
        <v>301</v>
      </c>
      <c r="C19" s="260">
        <v>303</v>
      </c>
      <c r="D19" s="134">
        <f t="shared" si="0"/>
        <v>100.66445182724253</v>
      </c>
      <c r="E19" s="259">
        <v>290</v>
      </c>
      <c r="F19" s="260">
        <v>278</v>
      </c>
      <c r="G19" s="289">
        <f t="shared" si="1"/>
        <v>95.862068965517238</v>
      </c>
      <c r="H19" s="42"/>
      <c r="I19" s="43"/>
      <c r="J19" s="44"/>
    </row>
    <row r="20" spans="1:10" ht="31.15" customHeight="1" x14ac:dyDescent="0.25">
      <c r="A20" s="38" t="s">
        <v>62</v>
      </c>
      <c r="B20" s="259">
        <v>24</v>
      </c>
      <c r="C20" s="260">
        <v>70</v>
      </c>
      <c r="D20" s="134">
        <f t="shared" si="0"/>
        <v>291.66666666666663</v>
      </c>
      <c r="E20" s="259">
        <v>22</v>
      </c>
      <c r="F20" s="260">
        <v>63</v>
      </c>
      <c r="G20" s="289">
        <f t="shared" si="1"/>
        <v>286.36363636363637</v>
      </c>
      <c r="H20" s="42"/>
      <c r="I20" s="43"/>
      <c r="J20" s="44"/>
    </row>
    <row r="21" spans="1:10" ht="31.05" x14ac:dyDescent="0.25">
      <c r="A21" s="38" t="s">
        <v>63</v>
      </c>
      <c r="B21" s="259">
        <v>89</v>
      </c>
      <c r="C21" s="260">
        <v>112</v>
      </c>
      <c r="D21" s="134">
        <f t="shared" si="0"/>
        <v>125.84269662921348</v>
      </c>
      <c r="E21" s="259">
        <v>78</v>
      </c>
      <c r="F21" s="260">
        <v>92</v>
      </c>
      <c r="G21" s="289">
        <f t="shared" si="1"/>
        <v>117.94871794871796</v>
      </c>
      <c r="H21" s="42"/>
      <c r="I21" s="43"/>
      <c r="J21" s="44"/>
    </row>
    <row r="22" spans="1:10" ht="31.05" x14ac:dyDescent="0.25">
      <c r="A22" s="38" t="s">
        <v>64</v>
      </c>
      <c r="B22" s="259">
        <v>17</v>
      </c>
      <c r="C22" s="260">
        <v>23</v>
      </c>
      <c r="D22" s="134">
        <f t="shared" si="0"/>
        <v>135.29411764705884</v>
      </c>
      <c r="E22" s="259">
        <v>14</v>
      </c>
      <c r="F22" s="260">
        <v>22</v>
      </c>
      <c r="G22" s="289">
        <f t="shared" si="1"/>
        <v>157.14285714285714</v>
      </c>
      <c r="H22" s="42"/>
      <c r="I22" s="43"/>
      <c r="J22" s="47"/>
    </row>
    <row r="23" spans="1:10" ht="31.15" customHeight="1" x14ac:dyDescent="0.25">
      <c r="A23" s="38" t="s">
        <v>65</v>
      </c>
      <c r="B23" s="259">
        <v>48</v>
      </c>
      <c r="C23" s="260">
        <v>37</v>
      </c>
      <c r="D23" s="134">
        <f t="shared" si="0"/>
        <v>77.083333333333343</v>
      </c>
      <c r="E23" s="259">
        <v>46</v>
      </c>
      <c r="F23" s="260">
        <v>31</v>
      </c>
      <c r="G23" s="289">
        <f t="shared" si="1"/>
        <v>67.391304347826093</v>
      </c>
      <c r="H23" s="42"/>
      <c r="I23" s="43"/>
      <c r="J23" s="47"/>
    </row>
    <row r="24" spans="1:10" ht="31.05" x14ac:dyDescent="0.25">
      <c r="A24" s="38" t="s">
        <v>66</v>
      </c>
      <c r="B24" s="259">
        <v>74</v>
      </c>
      <c r="C24" s="260">
        <v>73</v>
      </c>
      <c r="D24" s="134">
        <f t="shared" si="0"/>
        <v>98.648648648648646</v>
      </c>
      <c r="E24" s="259">
        <v>60</v>
      </c>
      <c r="F24" s="260">
        <v>62</v>
      </c>
      <c r="G24" s="289">
        <f t="shared" si="1"/>
        <v>103.33333333333334</v>
      </c>
      <c r="H24" s="42"/>
      <c r="I24" s="43"/>
      <c r="J24" s="47"/>
    </row>
    <row r="25" spans="1:10" ht="31.05" x14ac:dyDescent="0.25">
      <c r="A25" s="38" t="s">
        <v>67</v>
      </c>
      <c r="B25" s="259">
        <v>21</v>
      </c>
      <c r="C25" s="260">
        <v>20</v>
      </c>
      <c r="D25" s="134">
        <f t="shared" si="0"/>
        <v>95.238095238095227</v>
      </c>
      <c r="E25" s="259">
        <v>18</v>
      </c>
      <c r="F25" s="260">
        <v>18</v>
      </c>
      <c r="G25" s="289">
        <f t="shared" si="1"/>
        <v>100</v>
      </c>
      <c r="I25" s="43"/>
    </row>
    <row r="26" spans="1:10" ht="31.15" customHeight="1" x14ac:dyDescent="0.25">
      <c r="A26" s="38" t="s">
        <v>68</v>
      </c>
      <c r="B26" s="259">
        <v>15</v>
      </c>
      <c r="C26" s="260">
        <v>53</v>
      </c>
      <c r="D26" s="134">
        <f t="shared" si="0"/>
        <v>353.33333333333331</v>
      </c>
      <c r="E26" s="259">
        <v>11</v>
      </c>
      <c r="F26" s="260">
        <v>48</v>
      </c>
      <c r="G26" s="289">
        <f t="shared" si="1"/>
        <v>436.36363636363632</v>
      </c>
      <c r="I26" s="43"/>
    </row>
    <row r="27" spans="1:10" ht="31.15" customHeight="1" x14ac:dyDescent="0.25">
      <c r="A27" s="38" t="s">
        <v>69</v>
      </c>
      <c r="B27" s="259">
        <v>66</v>
      </c>
      <c r="C27" s="260">
        <v>80</v>
      </c>
      <c r="D27" s="134">
        <f t="shared" si="0"/>
        <v>121.21212121212122</v>
      </c>
      <c r="E27" s="259">
        <v>63</v>
      </c>
      <c r="F27" s="260">
        <v>68</v>
      </c>
      <c r="G27" s="289">
        <f t="shared" si="1"/>
        <v>107.93650793650794</v>
      </c>
      <c r="I27" s="43"/>
    </row>
    <row r="28" spans="1:10" ht="31.15" customHeight="1" x14ac:dyDescent="0.25">
      <c r="A28" s="38" t="s">
        <v>70</v>
      </c>
      <c r="B28" s="259">
        <v>60</v>
      </c>
      <c r="C28" s="260">
        <v>120</v>
      </c>
      <c r="D28" s="134">
        <f t="shared" si="0"/>
        <v>200</v>
      </c>
      <c r="E28" s="259">
        <v>49</v>
      </c>
      <c r="F28" s="260">
        <v>103</v>
      </c>
      <c r="G28" s="289">
        <f t="shared" si="1"/>
        <v>210.20408163265304</v>
      </c>
      <c r="I28" s="43"/>
    </row>
    <row r="29" spans="1:10" ht="31.15" customHeight="1" x14ac:dyDescent="0.25">
      <c r="A29" s="38" t="s">
        <v>71</v>
      </c>
      <c r="B29" s="259">
        <v>61</v>
      </c>
      <c r="C29" s="260">
        <v>83</v>
      </c>
      <c r="D29" s="134">
        <f t="shared" si="0"/>
        <v>136.0655737704918</v>
      </c>
      <c r="E29" s="259">
        <v>55</v>
      </c>
      <c r="F29" s="260">
        <v>72</v>
      </c>
      <c r="G29" s="289">
        <f t="shared" si="1"/>
        <v>130.90909090909091</v>
      </c>
      <c r="I29" s="43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B15" sqref="B15"/>
    </sheetView>
  </sheetViews>
  <sheetFormatPr defaultColWidth="8.8984375" defaultRowHeight="12.75" x14ac:dyDescent="0.25"/>
  <cols>
    <col min="1" max="1" width="53.69921875" style="43" customWidth="1"/>
    <col min="2" max="2" width="11.8984375" style="127" customWidth="1"/>
    <col min="3" max="3" width="14.296875" style="127" customWidth="1"/>
    <col min="4" max="4" width="12" style="127" customWidth="1"/>
    <col min="5" max="5" width="13.69921875" style="127" customWidth="1"/>
    <col min="6" max="6" width="12.09765625" style="127" customWidth="1"/>
    <col min="7" max="7" width="13.69921875" style="127" customWidth="1"/>
    <col min="8" max="8" width="12.69921875" style="127" customWidth="1"/>
    <col min="9" max="9" width="14.69921875" style="127" customWidth="1"/>
    <col min="10" max="256" width="8.8984375" style="43"/>
    <col min="257" max="257" width="37.09765625" style="43" customWidth="1"/>
    <col min="258" max="259" width="10.59765625" style="43" customWidth="1"/>
    <col min="260" max="260" width="13" style="43" customWidth="1"/>
    <col min="261" max="262" width="10.296875" style="43" customWidth="1"/>
    <col min="263" max="263" width="12.3984375" style="43" customWidth="1"/>
    <col min="264" max="265" width="8.8984375" style="43"/>
    <col min="266" max="266" width="7.8984375" style="43" customWidth="1"/>
    <col min="267" max="512" width="8.8984375" style="43"/>
    <col min="513" max="513" width="37.09765625" style="43" customWidth="1"/>
    <col min="514" max="515" width="10.59765625" style="43" customWidth="1"/>
    <col min="516" max="516" width="13" style="43" customWidth="1"/>
    <col min="517" max="518" width="10.296875" style="43" customWidth="1"/>
    <col min="519" max="519" width="12.3984375" style="43" customWidth="1"/>
    <col min="520" max="521" width="8.8984375" style="43"/>
    <col min="522" max="522" width="7.8984375" style="43" customWidth="1"/>
    <col min="523" max="768" width="8.8984375" style="43"/>
    <col min="769" max="769" width="37.09765625" style="43" customWidth="1"/>
    <col min="770" max="771" width="10.59765625" style="43" customWidth="1"/>
    <col min="772" max="772" width="13" style="43" customWidth="1"/>
    <col min="773" max="774" width="10.296875" style="43" customWidth="1"/>
    <col min="775" max="775" width="12.3984375" style="43" customWidth="1"/>
    <col min="776" max="777" width="8.8984375" style="43"/>
    <col min="778" max="778" width="7.8984375" style="43" customWidth="1"/>
    <col min="779" max="1024" width="8.8984375" style="43"/>
    <col min="1025" max="1025" width="37.09765625" style="43" customWidth="1"/>
    <col min="1026" max="1027" width="10.59765625" style="43" customWidth="1"/>
    <col min="1028" max="1028" width="13" style="43" customWidth="1"/>
    <col min="1029" max="1030" width="10.296875" style="43" customWidth="1"/>
    <col min="1031" max="1031" width="12.3984375" style="43" customWidth="1"/>
    <col min="1032" max="1033" width="8.8984375" style="43"/>
    <col min="1034" max="1034" width="7.8984375" style="43" customWidth="1"/>
    <col min="1035" max="1280" width="8.8984375" style="43"/>
    <col min="1281" max="1281" width="37.09765625" style="43" customWidth="1"/>
    <col min="1282" max="1283" width="10.59765625" style="43" customWidth="1"/>
    <col min="1284" max="1284" width="13" style="43" customWidth="1"/>
    <col min="1285" max="1286" width="10.296875" style="43" customWidth="1"/>
    <col min="1287" max="1287" width="12.3984375" style="43" customWidth="1"/>
    <col min="1288" max="1289" width="8.8984375" style="43"/>
    <col min="1290" max="1290" width="7.8984375" style="43" customWidth="1"/>
    <col min="1291" max="1536" width="8.8984375" style="43"/>
    <col min="1537" max="1537" width="37.09765625" style="43" customWidth="1"/>
    <col min="1538" max="1539" width="10.59765625" style="43" customWidth="1"/>
    <col min="1540" max="1540" width="13" style="43" customWidth="1"/>
    <col min="1541" max="1542" width="10.296875" style="43" customWidth="1"/>
    <col min="1543" max="1543" width="12.3984375" style="43" customWidth="1"/>
    <col min="1544" max="1545" width="8.8984375" style="43"/>
    <col min="1546" max="1546" width="7.8984375" style="43" customWidth="1"/>
    <col min="1547" max="1792" width="8.8984375" style="43"/>
    <col min="1793" max="1793" width="37.09765625" style="43" customWidth="1"/>
    <col min="1794" max="1795" width="10.59765625" style="43" customWidth="1"/>
    <col min="1796" max="1796" width="13" style="43" customWidth="1"/>
    <col min="1797" max="1798" width="10.296875" style="43" customWidth="1"/>
    <col min="1799" max="1799" width="12.3984375" style="43" customWidth="1"/>
    <col min="1800" max="1801" width="8.8984375" style="43"/>
    <col min="1802" max="1802" width="7.8984375" style="43" customWidth="1"/>
    <col min="1803" max="2048" width="8.8984375" style="43"/>
    <col min="2049" max="2049" width="37.09765625" style="43" customWidth="1"/>
    <col min="2050" max="2051" width="10.59765625" style="43" customWidth="1"/>
    <col min="2052" max="2052" width="13" style="43" customWidth="1"/>
    <col min="2053" max="2054" width="10.296875" style="43" customWidth="1"/>
    <col min="2055" max="2055" width="12.3984375" style="43" customWidth="1"/>
    <col min="2056" max="2057" width="8.8984375" style="43"/>
    <col min="2058" max="2058" width="7.8984375" style="43" customWidth="1"/>
    <col min="2059" max="2304" width="8.8984375" style="43"/>
    <col min="2305" max="2305" width="37.09765625" style="43" customWidth="1"/>
    <col min="2306" max="2307" width="10.59765625" style="43" customWidth="1"/>
    <col min="2308" max="2308" width="13" style="43" customWidth="1"/>
    <col min="2309" max="2310" width="10.296875" style="43" customWidth="1"/>
    <col min="2311" max="2311" width="12.3984375" style="43" customWidth="1"/>
    <col min="2312" max="2313" width="8.8984375" style="43"/>
    <col min="2314" max="2314" width="7.8984375" style="43" customWidth="1"/>
    <col min="2315" max="2560" width="8.8984375" style="43"/>
    <col min="2561" max="2561" width="37.09765625" style="43" customWidth="1"/>
    <col min="2562" max="2563" width="10.59765625" style="43" customWidth="1"/>
    <col min="2564" max="2564" width="13" style="43" customWidth="1"/>
    <col min="2565" max="2566" width="10.296875" style="43" customWidth="1"/>
    <col min="2567" max="2567" width="12.3984375" style="43" customWidth="1"/>
    <col min="2568" max="2569" width="8.8984375" style="43"/>
    <col min="2570" max="2570" width="7.8984375" style="43" customWidth="1"/>
    <col min="2571" max="2816" width="8.8984375" style="43"/>
    <col min="2817" max="2817" width="37.09765625" style="43" customWidth="1"/>
    <col min="2818" max="2819" width="10.59765625" style="43" customWidth="1"/>
    <col min="2820" max="2820" width="13" style="43" customWidth="1"/>
    <col min="2821" max="2822" width="10.296875" style="43" customWidth="1"/>
    <col min="2823" max="2823" width="12.3984375" style="43" customWidth="1"/>
    <col min="2824" max="2825" width="8.8984375" style="43"/>
    <col min="2826" max="2826" width="7.8984375" style="43" customWidth="1"/>
    <col min="2827" max="3072" width="8.8984375" style="43"/>
    <col min="3073" max="3073" width="37.09765625" style="43" customWidth="1"/>
    <col min="3074" max="3075" width="10.59765625" style="43" customWidth="1"/>
    <col min="3076" max="3076" width="13" style="43" customWidth="1"/>
    <col min="3077" max="3078" width="10.296875" style="43" customWidth="1"/>
    <col min="3079" max="3079" width="12.3984375" style="43" customWidth="1"/>
    <col min="3080" max="3081" width="8.8984375" style="43"/>
    <col min="3082" max="3082" width="7.8984375" style="43" customWidth="1"/>
    <col min="3083" max="3328" width="8.8984375" style="43"/>
    <col min="3329" max="3329" width="37.09765625" style="43" customWidth="1"/>
    <col min="3330" max="3331" width="10.59765625" style="43" customWidth="1"/>
    <col min="3332" max="3332" width="13" style="43" customWidth="1"/>
    <col min="3333" max="3334" width="10.296875" style="43" customWidth="1"/>
    <col min="3335" max="3335" width="12.3984375" style="43" customWidth="1"/>
    <col min="3336" max="3337" width="8.8984375" style="43"/>
    <col min="3338" max="3338" width="7.8984375" style="43" customWidth="1"/>
    <col min="3339" max="3584" width="8.8984375" style="43"/>
    <col min="3585" max="3585" width="37.09765625" style="43" customWidth="1"/>
    <col min="3586" max="3587" width="10.59765625" style="43" customWidth="1"/>
    <col min="3588" max="3588" width="13" style="43" customWidth="1"/>
    <col min="3589" max="3590" width="10.296875" style="43" customWidth="1"/>
    <col min="3591" max="3591" width="12.3984375" style="43" customWidth="1"/>
    <col min="3592" max="3593" width="8.8984375" style="43"/>
    <col min="3594" max="3594" width="7.8984375" style="43" customWidth="1"/>
    <col min="3595" max="3840" width="8.8984375" style="43"/>
    <col min="3841" max="3841" width="37.09765625" style="43" customWidth="1"/>
    <col min="3842" max="3843" width="10.59765625" style="43" customWidth="1"/>
    <col min="3844" max="3844" width="13" style="43" customWidth="1"/>
    <col min="3845" max="3846" width="10.296875" style="43" customWidth="1"/>
    <col min="3847" max="3847" width="12.3984375" style="43" customWidth="1"/>
    <col min="3848" max="3849" width="8.8984375" style="43"/>
    <col min="3850" max="3850" width="7.8984375" style="43" customWidth="1"/>
    <col min="3851" max="4096" width="8.8984375" style="43"/>
    <col min="4097" max="4097" width="37.09765625" style="43" customWidth="1"/>
    <col min="4098" max="4099" width="10.59765625" style="43" customWidth="1"/>
    <col min="4100" max="4100" width="13" style="43" customWidth="1"/>
    <col min="4101" max="4102" width="10.296875" style="43" customWidth="1"/>
    <col min="4103" max="4103" width="12.3984375" style="43" customWidth="1"/>
    <col min="4104" max="4105" width="8.8984375" style="43"/>
    <col min="4106" max="4106" width="7.8984375" style="43" customWidth="1"/>
    <col min="4107" max="4352" width="8.8984375" style="43"/>
    <col min="4353" max="4353" width="37.09765625" style="43" customWidth="1"/>
    <col min="4354" max="4355" width="10.59765625" style="43" customWidth="1"/>
    <col min="4356" max="4356" width="13" style="43" customWidth="1"/>
    <col min="4357" max="4358" width="10.296875" style="43" customWidth="1"/>
    <col min="4359" max="4359" width="12.3984375" style="43" customWidth="1"/>
    <col min="4360" max="4361" width="8.8984375" style="43"/>
    <col min="4362" max="4362" width="7.8984375" style="43" customWidth="1"/>
    <col min="4363" max="4608" width="8.8984375" style="43"/>
    <col min="4609" max="4609" width="37.09765625" style="43" customWidth="1"/>
    <col min="4610" max="4611" width="10.59765625" style="43" customWidth="1"/>
    <col min="4612" max="4612" width="13" style="43" customWidth="1"/>
    <col min="4613" max="4614" width="10.296875" style="43" customWidth="1"/>
    <col min="4615" max="4615" width="12.3984375" style="43" customWidth="1"/>
    <col min="4616" max="4617" width="8.8984375" style="43"/>
    <col min="4618" max="4618" width="7.8984375" style="43" customWidth="1"/>
    <col min="4619" max="4864" width="8.8984375" style="43"/>
    <col min="4865" max="4865" width="37.09765625" style="43" customWidth="1"/>
    <col min="4866" max="4867" width="10.59765625" style="43" customWidth="1"/>
    <col min="4868" max="4868" width="13" style="43" customWidth="1"/>
    <col min="4869" max="4870" width="10.296875" style="43" customWidth="1"/>
    <col min="4871" max="4871" width="12.3984375" style="43" customWidth="1"/>
    <col min="4872" max="4873" width="8.8984375" style="43"/>
    <col min="4874" max="4874" width="7.8984375" style="43" customWidth="1"/>
    <col min="4875" max="5120" width="8.8984375" style="43"/>
    <col min="5121" max="5121" width="37.09765625" style="43" customWidth="1"/>
    <col min="5122" max="5123" width="10.59765625" style="43" customWidth="1"/>
    <col min="5124" max="5124" width="13" style="43" customWidth="1"/>
    <col min="5125" max="5126" width="10.296875" style="43" customWidth="1"/>
    <col min="5127" max="5127" width="12.3984375" style="43" customWidth="1"/>
    <col min="5128" max="5129" width="8.8984375" style="43"/>
    <col min="5130" max="5130" width="7.8984375" style="43" customWidth="1"/>
    <col min="5131" max="5376" width="8.8984375" style="43"/>
    <col min="5377" max="5377" width="37.09765625" style="43" customWidth="1"/>
    <col min="5378" max="5379" width="10.59765625" style="43" customWidth="1"/>
    <col min="5380" max="5380" width="13" style="43" customWidth="1"/>
    <col min="5381" max="5382" width="10.296875" style="43" customWidth="1"/>
    <col min="5383" max="5383" width="12.3984375" style="43" customWidth="1"/>
    <col min="5384" max="5385" width="8.8984375" style="43"/>
    <col min="5386" max="5386" width="7.8984375" style="43" customWidth="1"/>
    <col min="5387" max="5632" width="8.8984375" style="43"/>
    <col min="5633" max="5633" width="37.09765625" style="43" customWidth="1"/>
    <col min="5634" max="5635" width="10.59765625" style="43" customWidth="1"/>
    <col min="5636" max="5636" width="13" style="43" customWidth="1"/>
    <col min="5637" max="5638" width="10.296875" style="43" customWidth="1"/>
    <col min="5639" max="5639" width="12.3984375" style="43" customWidth="1"/>
    <col min="5640" max="5641" width="8.8984375" style="43"/>
    <col min="5642" max="5642" width="7.8984375" style="43" customWidth="1"/>
    <col min="5643" max="5888" width="8.8984375" style="43"/>
    <col min="5889" max="5889" width="37.09765625" style="43" customWidth="1"/>
    <col min="5890" max="5891" width="10.59765625" style="43" customWidth="1"/>
    <col min="5892" max="5892" width="13" style="43" customWidth="1"/>
    <col min="5893" max="5894" width="10.296875" style="43" customWidth="1"/>
    <col min="5895" max="5895" width="12.3984375" style="43" customWidth="1"/>
    <col min="5896" max="5897" width="8.8984375" style="43"/>
    <col min="5898" max="5898" width="7.8984375" style="43" customWidth="1"/>
    <col min="5899" max="6144" width="8.8984375" style="43"/>
    <col min="6145" max="6145" width="37.09765625" style="43" customWidth="1"/>
    <col min="6146" max="6147" width="10.59765625" style="43" customWidth="1"/>
    <col min="6148" max="6148" width="13" style="43" customWidth="1"/>
    <col min="6149" max="6150" width="10.296875" style="43" customWidth="1"/>
    <col min="6151" max="6151" width="12.3984375" style="43" customWidth="1"/>
    <col min="6152" max="6153" width="8.8984375" style="43"/>
    <col min="6154" max="6154" width="7.8984375" style="43" customWidth="1"/>
    <col min="6155" max="6400" width="8.8984375" style="43"/>
    <col min="6401" max="6401" width="37.09765625" style="43" customWidth="1"/>
    <col min="6402" max="6403" width="10.59765625" style="43" customWidth="1"/>
    <col min="6404" max="6404" width="13" style="43" customWidth="1"/>
    <col min="6405" max="6406" width="10.296875" style="43" customWidth="1"/>
    <col min="6407" max="6407" width="12.3984375" style="43" customWidth="1"/>
    <col min="6408" max="6409" width="8.8984375" style="43"/>
    <col min="6410" max="6410" width="7.8984375" style="43" customWidth="1"/>
    <col min="6411" max="6656" width="8.8984375" style="43"/>
    <col min="6657" max="6657" width="37.09765625" style="43" customWidth="1"/>
    <col min="6658" max="6659" width="10.59765625" style="43" customWidth="1"/>
    <col min="6660" max="6660" width="13" style="43" customWidth="1"/>
    <col min="6661" max="6662" width="10.296875" style="43" customWidth="1"/>
    <col min="6663" max="6663" width="12.3984375" style="43" customWidth="1"/>
    <col min="6664" max="6665" width="8.8984375" style="43"/>
    <col min="6666" max="6666" width="7.8984375" style="43" customWidth="1"/>
    <col min="6667" max="6912" width="8.8984375" style="43"/>
    <col min="6913" max="6913" width="37.09765625" style="43" customWidth="1"/>
    <col min="6914" max="6915" width="10.59765625" style="43" customWidth="1"/>
    <col min="6916" max="6916" width="13" style="43" customWidth="1"/>
    <col min="6917" max="6918" width="10.296875" style="43" customWidth="1"/>
    <col min="6919" max="6919" width="12.3984375" style="43" customWidth="1"/>
    <col min="6920" max="6921" width="8.8984375" style="43"/>
    <col min="6922" max="6922" width="7.8984375" style="43" customWidth="1"/>
    <col min="6923" max="7168" width="8.8984375" style="43"/>
    <col min="7169" max="7169" width="37.09765625" style="43" customWidth="1"/>
    <col min="7170" max="7171" width="10.59765625" style="43" customWidth="1"/>
    <col min="7172" max="7172" width="13" style="43" customWidth="1"/>
    <col min="7173" max="7174" width="10.296875" style="43" customWidth="1"/>
    <col min="7175" max="7175" width="12.3984375" style="43" customWidth="1"/>
    <col min="7176" max="7177" width="8.8984375" style="43"/>
    <col min="7178" max="7178" width="7.8984375" style="43" customWidth="1"/>
    <col min="7179" max="7424" width="8.8984375" style="43"/>
    <col min="7425" max="7425" width="37.09765625" style="43" customWidth="1"/>
    <col min="7426" max="7427" width="10.59765625" style="43" customWidth="1"/>
    <col min="7428" max="7428" width="13" style="43" customWidth="1"/>
    <col min="7429" max="7430" width="10.296875" style="43" customWidth="1"/>
    <col min="7431" max="7431" width="12.3984375" style="43" customWidth="1"/>
    <col min="7432" max="7433" width="8.8984375" style="43"/>
    <col min="7434" max="7434" width="7.8984375" style="43" customWidth="1"/>
    <col min="7435" max="7680" width="8.8984375" style="43"/>
    <col min="7681" max="7681" width="37.09765625" style="43" customWidth="1"/>
    <col min="7682" max="7683" width="10.59765625" style="43" customWidth="1"/>
    <col min="7684" max="7684" width="13" style="43" customWidth="1"/>
    <col min="7685" max="7686" width="10.296875" style="43" customWidth="1"/>
    <col min="7687" max="7687" width="12.3984375" style="43" customWidth="1"/>
    <col min="7688" max="7689" width="8.8984375" style="43"/>
    <col min="7690" max="7690" width="7.8984375" style="43" customWidth="1"/>
    <col min="7691" max="7936" width="8.8984375" style="43"/>
    <col min="7937" max="7937" width="37.09765625" style="43" customWidth="1"/>
    <col min="7938" max="7939" width="10.59765625" style="43" customWidth="1"/>
    <col min="7940" max="7940" width="13" style="43" customWidth="1"/>
    <col min="7941" max="7942" width="10.296875" style="43" customWidth="1"/>
    <col min="7943" max="7943" width="12.3984375" style="43" customWidth="1"/>
    <col min="7944" max="7945" width="8.8984375" style="43"/>
    <col min="7946" max="7946" width="7.8984375" style="43" customWidth="1"/>
    <col min="7947" max="8192" width="8.8984375" style="43"/>
    <col min="8193" max="8193" width="37.09765625" style="43" customWidth="1"/>
    <col min="8194" max="8195" width="10.59765625" style="43" customWidth="1"/>
    <col min="8196" max="8196" width="13" style="43" customWidth="1"/>
    <col min="8197" max="8198" width="10.296875" style="43" customWidth="1"/>
    <col min="8199" max="8199" width="12.3984375" style="43" customWidth="1"/>
    <col min="8200" max="8201" width="8.8984375" style="43"/>
    <col min="8202" max="8202" width="7.8984375" style="43" customWidth="1"/>
    <col min="8203" max="8448" width="8.8984375" style="43"/>
    <col min="8449" max="8449" width="37.09765625" style="43" customWidth="1"/>
    <col min="8450" max="8451" width="10.59765625" style="43" customWidth="1"/>
    <col min="8452" max="8452" width="13" style="43" customWidth="1"/>
    <col min="8453" max="8454" width="10.296875" style="43" customWidth="1"/>
    <col min="8455" max="8455" width="12.3984375" style="43" customWidth="1"/>
    <col min="8456" max="8457" width="8.8984375" style="43"/>
    <col min="8458" max="8458" width="7.8984375" style="43" customWidth="1"/>
    <col min="8459" max="8704" width="8.8984375" style="43"/>
    <col min="8705" max="8705" width="37.09765625" style="43" customWidth="1"/>
    <col min="8706" max="8707" width="10.59765625" style="43" customWidth="1"/>
    <col min="8708" max="8708" width="13" style="43" customWidth="1"/>
    <col min="8709" max="8710" width="10.296875" style="43" customWidth="1"/>
    <col min="8711" max="8711" width="12.3984375" style="43" customWidth="1"/>
    <col min="8712" max="8713" width="8.8984375" style="43"/>
    <col min="8714" max="8714" width="7.8984375" style="43" customWidth="1"/>
    <col min="8715" max="8960" width="8.8984375" style="43"/>
    <col min="8961" max="8961" width="37.09765625" style="43" customWidth="1"/>
    <col min="8962" max="8963" width="10.59765625" style="43" customWidth="1"/>
    <col min="8964" max="8964" width="13" style="43" customWidth="1"/>
    <col min="8965" max="8966" width="10.296875" style="43" customWidth="1"/>
    <col min="8967" max="8967" width="12.3984375" style="43" customWidth="1"/>
    <col min="8968" max="8969" width="8.8984375" style="43"/>
    <col min="8970" max="8970" width="7.8984375" style="43" customWidth="1"/>
    <col min="8971" max="9216" width="8.8984375" style="43"/>
    <col min="9217" max="9217" width="37.09765625" style="43" customWidth="1"/>
    <col min="9218" max="9219" width="10.59765625" style="43" customWidth="1"/>
    <col min="9220" max="9220" width="13" style="43" customWidth="1"/>
    <col min="9221" max="9222" width="10.296875" style="43" customWidth="1"/>
    <col min="9223" max="9223" width="12.3984375" style="43" customWidth="1"/>
    <col min="9224" max="9225" width="8.8984375" style="43"/>
    <col min="9226" max="9226" width="7.8984375" style="43" customWidth="1"/>
    <col min="9227" max="9472" width="8.8984375" style="43"/>
    <col min="9473" max="9473" width="37.09765625" style="43" customWidth="1"/>
    <col min="9474" max="9475" width="10.59765625" style="43" customWidth="1"/>
    <col min="9476" max="9476" width="13" style="43" customWidth="1"/>
    <col min="9477" max="9478" width="10.296875" style="43" customWidth="1"/>
    <col min="9479" max="9479" width="12.3984375" style="43" customWidth="1"/>
    <col min="9480" max="9481" width="8.8984375" style="43"/>
    <col min="9482" max="9482" width="7.8984375" style="43" customWidth="1"/>
    <col min="9483" max="9728" width="8.8984375" style="43"/>
    <col min="9729" max="9729" width="37.09765625" style="43" customWidth="1"/>
    <col min="9730" max="9731" width="10.59765625" style="43" customWidth="1"/>
    <col min="9732" max="9732" width="13" style="43" customWidth="1"/>
    <col min="9733" max="9734" width="10.296875" style="43" customWidth="1"/>
    <col min="9735" max="9735" width="12.3984375" style="43" customWidth="1"/>
    <col min="9736" max="9737" width="8.8984375" style="43"/>
    <col min="9738" max="9738" width="7.8984375" style="43" customWidth="1"/>
    <col min="9739" max="9984" width="8.8984375" style="43"/>
    <col min="9985" max="9985" width="37.09765625" style="43" customWidth="1"/>
    <col min="9986" max="9987" width="10.59765625" style="43" customWidth="1"/>
    <col min="9988" max="9988" width="13" style="43" customWidth="1"/>
    <col min="9989" max="9990" width="10.296875" style="43" customWidth="1"/>
    <col min="9991" max="9991" width="12.3984375" style="43" customWidth="1"/>
    <col min="9992" max="9993" width="8.8984375" style="43"/>
    <col min="9994" max="9994" width="7.8984375" style="43" customWidth="1"/>
    <col min="9995" max="10240" width="8.8984375" style="43"/>
    <col min="10241" max="10241" width="37.09765625" style="43" customWidth="1"/>
    <col min="10242" max="10243" width="10.59765625" style="43" customWidth="1"/>
    <col min="10244" max="10244" width="13" style="43" customWidth="1"/>
    <col min="10245" max="10246" width="10.296875" style="43" customWidth="1"/>
    <col min="10247" max="10247" width="12.3984375" style="43" customWidth="1"/>
    <col min="10248" max="10249" width="8.8984375" style="43"/>
    <col min="10250" max="10250" width="7.8984375" style="43" customWidth="1"/>
    <col min="10251" max="10496" width="8.8984375" style="43"/>
    <col min="10497" max="10497" width="37.09765625" style="43" customWidth="1"/>
    <col min="10498" max="10499" width="10.59765625" style="43" customWidth="1"/>
    <col min="10500" max="10500" width="13" style="43" customWidth="1"/>
    <col min="10501" max="10502" width="10.296875" style="43" customWidth="1"/>
    <col min="10503" max="10503" width="12.3984375" style="43" customWidth="1"/>
    <col min="10504" max="10505" width="8.8984375" style="43"/>
    <col min="10506" max="10506" width="7.8984375" style="43" customWidth="1"/>
    <col min="10507" max="10752" width="8.8984375" style="43"/>
    <col min="10753" max="10753" width="37.09765625" style="43" customWidth="1"/>
    <col min="10754" max="10755" width="10.59765625" style="43" customWidth="1"/>
    <col min="10756" max="10756" width="13" style="43" customWidth="1"/>
    <col min="10757" max="10758" width="10.296875" style="43" customWidth="1"/>
    <col min="10759" max="10759" width="12.3984375" style="43" customWidth="1"/>
    <col min="10760" max="10761" width="8.8984375" style="43"/>
    <col min="10762" max="10762" width="7.8984375" style="43" customWidth="1"/>
    <col min="10763" max="11008" width="8.8984375" style="43"/>
    <col min="11009" max="11009" width="37.09765625" style="43" customWidth="1"/>
    <col min="11010" max="11011" width="10.59765625" style="43" customWidth="1"/>
    <col min="11012" max="11012" width="13" style="43" customWidth="1"/>
    <col min="11013" max="11014" width="10.296875" style="43" customWidth="1"/>
    <col min="11015" max="11015" width="12.3984375" style="43" customWidth="1"/>
    <col min="11016" max="11017" width="8.8984375" style="43"/>
    <col min="11018" max="11018" width="7.8984375" style="43" customWidth="1"/>
    <col min="11019" max="11264" width="8.8984375" style="43"/>
    <col min="11265" max="11265" width="37.09765625" style="43" customWidth="1"/>
    <col min="11266" max="11267" width="10.59765625" style="43" customWidth="1"/>
    <col min="11268" max="11268" width="13" style="43" customWidth="1"/>
    <col min="11269" max="11270" width="10.296875" style="43" customWidth="1"/>
    <col min="11271" max="11271" width="12.3984375" style="43" customWidth="1"/>
    <col min="11272" max="11273" width="8.8984375" style="43"/>
    <col min="11274" max="11274" width="7.8984375" style="43" customWidth="1"/>
    <col min="11275" max="11520" width="8.8984375" style="43"/>
    <col min="11521" max="11521" width="37.09765625" style="43" customWidth="1"/>
    <col min="11522" max="11523" width="10.59765625" style="43" customWidth="1"/>
    <col min="11524" max="11524" width="13" style="43" customWidth="1"/>
    <col min="11525" max="11526" width="10.296875" style="43" customWidth="1"/>
    <col min="11527" max="11527" width="12.3984375" style="43" customWidth="1"/>
    <col min="11528" max="11529" width="8.8984375" style="43"/>
    <col min="11530" max="11530" width="7.8984375" style="43" customWidth="1"/>
    <col min="11531" max="11776" width="8.8984375" style="43"/>
    <col min="11777" max="11777" width="37.09765625" style="43" customWidth="1"/>
    <col min="11778" max="11779" width="10.59765625" style="43" customWidth="1"/>
    <col min="11780" max="11780" width="13" style="43" customWidth="1"/>
    <col min="11781" max="11782" width="10.296875" style="43" customWidth="1"/>
    <col min="11783" max="11783" width="12.3984375" style="43" customWidth="1"/>
    <col min="11784" max="11785" width="8.8984375" style="43"/>
    <col min="11786" max="11786" width="7.8984375" style="43" customWidth="1"/>
    <col min="11787" max="12032" width="8.8984375" style="43"/>
    <col min="12033" max="12033" width="37.09765625" style="43" customWidth="1"/>
    <col min="12034" max="12035" width="10.59765625" style="43" customWidth="1"/>
    <col min="12036" max="12036" width="13" style="43" customWidth="1"/>
    <col min="12037" max="12038" width="10.296875" style="43" customWidth="1"/>
    <col min="12039" max="12039" width="12.3984375" style="43" customWidth="1"/>
    <col min="12040" max="12041" width="8.8984375" style="43"/>
    <col min="12042" max="12042" width="7.8984375" style="43" customWidth="1"/>
    <col min="12043" max="12288" width="8.8984375" style="43"/>
    <col min="12289" max="12289" width="37.09765625" style="43" customWidth="1"/>
    <col min="12290" max="12291" width="10.59765625" style="43" customWidth="1"/>
    <col min="12292" max="12292" width="13" style="43" customWidth="1"/>
    <col min="12293" max="12294" width="10.296875" style="43" customWidth="1"/>
    <col min="12295" max="12295" width="12.3984375" style="43" customWidth="1"/>
    <col min="12296" max="12297" width="8.8984375" style="43"/>
    <col min="12298" max="12298" width="7.8984375" style="43" customWidth="1"/>
    <col min="12299" max="12544" width="8.8984375" style="43"/>
    <col min="12545" max="12545" width="37.09765625" style="43" customWidth="1"/>
    <col min="12546" max="12547" width="10.59765625" style="43" customWidth="1"/>
    <col min="12548" max="12548" width="13" style="43" customWidth="1"/>
    <col min="12549" max="12550" width="10.296875" style="43" customWidth="1"/>
    <col min="12551" max="12551" width="12.3984375" style="43" customWidth="1"/>
    <col min="12552" max="12553" width="8.8984375" style="43"/>
    <col min="12554" max="12554" width="7.8984375" style="43" customWidth="1"/>
    <col min="12555" max="12800" width="8.8984375" style="43"/>
    <col min="12801" max="12801" width="37.09765625" style="43" customWidth="1"/>
    <col min="12802" max="12803" width="10.59765625" style="43" customWidth="1"/>
    <col min="12804" max="12804" width="13" style="43" customWidth="1"/>
    <col min="12805" max="12806" width="10.296875" style="43" customWidth="1"/>
    <col min="12807" max="12807" width="12.3984375" style="43" customWidth="1"/>
    <col min="12808" max="12809" width="8.8984375" style="43"/>
    <col min="12810" max="12810" width="7.8984375" style="43" customWidth="1"/>
    <col min="12811" max="13056" width="8.8984375" style="43"/>
    <col min="13057" max="13057" width="37.09765625" style="43" customWidth="1"/>
    <col min="13058" max="13059" width="10.59765625" style="43" customWidth="1"/>
    <col min="13060" max="13060" width="13" style="43" customWidth="1"/>
    <col min="13061" max="13062" width="10.296875" style="43" customWidth="1"/>
    <col min="13063" max="13063" width="12.3984375" style="43" customWidth="1"/>
    <col min="13064" max="13065" width="8.8984375" style="43"/>
    <col min="13066" max="13066" width="7.8984375" style="43" customWidth="1"/>
    <col min="13067" max="13312" width="8.8984375" style="43"/>
    <col min="13313" max="13313" width="37.09765625" style="43" customWidth="1"/>
    <col min="13314" max="13315" width="10.59765625" style="43" customWidth="1"/>
    <col min="13316" max="13316" width="13" style="43" customWidth="1"/>
    <col min="13317" max="13318" width="10.296875" style="43" customWidth="1"/>
    <col min="13319" max="13319" width="12.3984375" style="43" customWidth="1"/>
    <col min="13320" max="13321" width="8.8984375" style="43"/>
    <col min="13322" max="13322" width="7.8984375" style="43" customWidth="1"/>
    <col min="13323" max="13568" width="8.8984375" style="43"/>
    <col min="13569" max="13569" width="37.09765625" style="43" customWidth="1"/>
    <col min="13570" max="13571" width="10.59765625" style="43" customWidth="1"/>
    <col min="13572" max="13572" width="13" style="43" customWidth="1"/>
    <col min="13573" max="13574" width="10.296875" style="43" customWidth="1"/>
    <col min="13575" max="13575" width="12.3984375" style="43" customWidth="1"/>
    <col min="13576" max="13577" width="8.8984375" style="43"/>
    <col min="13578" max="13578" width="7.8984375" style="43" customWidth="1"/>
    <col min="13579" max="13824" width="8.8984375" style="43"/>
    <col min="13825" max="13825" width="37.09765625" style="43" customWidth="1"/>
    <col min="13826" max="13827" width="10.59765625" style="43" customWidth="1"/>
    <col min="13828" max="13828" width="13" style="43" customWidth="1"/>
    <col min="13829" max="13830" width="10.296875" style="43" customWidth="1"/>
    <col min="13831" max="13831" width="12.3984375" style="43" customWidth="1"/>
    <col min="13832" max="13833" width="8.8984375" style="43"/>
    <col min="13834" max="13834" width="7.8984375" style="43" customWidth="1"/>
    <col min="13835" max="14080" width="8.8984375" style="43"/>
    <col min="14081" max="14081" width="37.09765625" style="43" customWidth="1"/>
    <col min="14082" max="14083" width="10.59765625" style="43" customWidth="1"/>
    <col min="14084" max="14084" width="13" style="43" customWidth="1"/>
    <col min="14085" max="14086" width="10.296875" style="43" customWidth="1"/>
    <col min="14087" max="14087" width="12.3984375" style="43" customWidth="1"/>
    <col min="14088" max="14089" width="8.8984375" style="43"/>
    <col min="14090" max="14090" width="7.8984375" style="43" customWidth="1"/>
    <col min="14091" max="14336" width="8.8984375" style="43"/>
    <col min="14337" max="14337" width="37.09765625" style="43" customWidth="1"/>
    <col min="14338" max="14339" width="10.59765625" style="43" customWidth="1"/>
    <col min="14340" max="14340" width="13" style="43" customWidth="1"/>
    <col min="14341" max="14342" width="10.296875" style="43" customWidth="1"/>
    <col min="14343" max="14343" width="12.3984375" style="43" customWidth="1"/>
    <col min="14344" max="14345" width="8.8984375" style="43"/>
    <col min="14346" max="14346" width="7.8984375" style="43" customWidth="1"/>
    <col min="14347" max="14592" width="8.8984375" style="43"/>
    <col min="14593" max="14593" width="37.09765625" style="43" customWidth="1"/>
    <col min="14594" max="14595" width="10.59765625" style="43" customWidth="1"/>
    <col min="14596" max="14596" width="13" style="43" customWidth="1"/>
    <col min="14597" max="14598" width="10.296875" style="43" customWidth="1"/>
    <col min="14599" max="14599" width="12.3984375" style="43" customWidth="1"/>
    <col min="14600" max="14601" width="8.8984375" style="43"/>
    <col min="14602" max="14602" width="7.8984375" style="43" customWidth="1"/>
    <col min="14603" max="14848" width="8.8984375" style="43"/>
    <col min="14849" max="14849" width="37.09765625" style="43" customWidth="1"/>
    <col min="14850" max="14851" width="10.59765625" style="43" customWidth="1"/>
    <col min="14852" max="14852" width="13" style="43" customWidth="1"/>
    <col min="14853" max="14854" width="10.296875" style="43" customWidth="1"/>
    <col min="14855" max="14855" width="12.3984375" style="43" customWidth="1"/>
    <col min="14856" max="14857" width="8.8984375" style="43"/>
    <col min="14858" max="14858" width="7.8984375" style="43" customWidth="1"/>
    <col min="14859" max="15104" width="8.8984375" style="43"/>
    <col min="15105" max="15105" width="37.09765625" style="43" customWidth="1"/>
    <col min="15106" max="15107" width="10.59765625" style="43" customWidth="1"/>
    <col min="15108" max="15108" width="13" style="43" customWidth="1"/>
    <col min="15109" max="15110" width="10.296875" style="43" customWidth="1"/>
    <col min="15111" max="15111" width="12.3984375" style="43" customWidth="1"/>
    <col min="15112" max="15113" width="8.8984375" style="43"/>
    <col min="15114" max="15114" width="7.8984375" style="43" customWidth="1"/>
    <col min="15115" max="15360" width="8.8984375" style="43"/>
    <col min="15361" max="15361" width="37.09765625" style="43" customWidth="1"/>
    <col min="15362" max="15363" width="10.59765625" style="43" customWidth="1"/>
    <col min="15364" max="15364" width="13" style="43" customWidth="1"/>
    <col min="15365" max="15366" width="10.296875" style="43" customWidth="1"/>
    <col min="15367" max="15367" width="12.3984375" style="43" customWidth="1"/>
    <col min="15368" max="15369" width="8.8984375" style="43"/>
    <col min="15370" max="15370" width="7.8984375" style="43" customWidth="1"/>
    <col min="15371" max="15616" width="8.8984375" style="43"/>
    <col min="15617" max="15617" width="37.09765625" style="43" customWidth="1"/>
    <col min="15618" max="15619" width="10.59765625" style="43" customWidth="1"/>
    <col min="15620" max="15620" width="13" style="43" customWidth="1"/>
    <col min="15621" max="15622" width="10.296875" style="43" customWidth="1"/>
    <col min="15623" max="15623" width="12.3984375" style="43" customWidth="1"/>
    <col min="15624" max="15625" width="8.8984375" style="43"/>
    <col min="15626" max="15626" width="7.8984375" style="43" customWidth="1"/>
    <col min="15627" max="15872" width="8.8984375" style="43"/>
    <col min="15873" max="15873" width="37.09765625" style="43" customWidth="1"/>
    <col min="15874" max="15875" width="10.59765625" style="43" customWidth="1"/>
    <col min="15876" max="15876" width="13" style="43" customWidth="1"/>
    <col min="15877" max="15878" width="10.296875" style="43" customWidth="1"/>
    <col min="15879" max="15879" width="12.3984375" style="43" customWidth="1"/>
    <col min="15880" max="15881" width="8.8984375" style="43"/>
    <col min="15882" max="15882" width="7.8984375" style="43" customWidth="1"/>
    <col min="15883" max="16128" width="8.8984375" style="43"/>
    <col min="16129" max="16129" width="37.09765625" style="43" customWidth="1"/>
    <col min="16130" max="16131" width="10.59765625" style="43" customWidth="1"/>
    <col min="16132" max="16132" width="13" style="43" customWidth="1"/>
    <col min="16133" max="16134" width="10.296875" style="43" customWidth="1"/>
    <col min="16135" max="16135" width="12.3984375" style="43" customWidth="1"/>
    <col min="16136" max="16137" width="8.8984375" style="43"/>
    <col min="16138" max="16138" width="7.8984375" style="43" customWidth="1"/>
    <col min="16139" max="16384" width="8.8984375" style="43"/>
  </cols>
  <sheetData>
    <row r="1" spans="1:12" s="26" customFormat="1" ht="22.75" x14ac:dyDescent="0.4">
      <c r="A1" s="318" t="s">
        <v>308</v>
      </c>
      <c r="B1" s="318"/>
      <c r="C1" s="318"/>
      <c r="D1" s="318"/>
      <c r="E1" s="318"/>
      <c r="F1" s="318"/>
      <c r="G1" s="318"/>
      <c r="H1" s="318"/>
      <c r="I1" s="318"/>
      <c r="J1" s="227"/>
    </row>
    <row r="2" spans="1:12" s="26" customFormat="1" ht="19.55" customHeight="1" x14ac:dyDescent="0.35">
      <c r="A2" s="330" t="s">
        <v>74</v>
      </c>
      <c r="B2" s="330"/>
      <c r="C2" s="330"/>
      <c r="D2" s="330"/>
      <c r="E2" s="330"/>
      <c r="F2" s="330"/>
      <c r="G2" s="330"/>
      <c r="H2" s="330"/>
      <c r="I2" s="330"/>
      <c r="J2" s="228"/>
    </row>
    <row r="3" spans="1:12" s="29" customFormat="1" ht="20.25" customHeight="1" x14ac:dyDescent="0.2">
      <c r="A3" s="27"/>
      <c r="B3" s="124"/>
      <c r="C3" s="124"/>
      <c r="D3" s="124"/>
      <c r="E3" s="124"/>
      <c r="F3" s="124"/>
      <c r="G3" s="124"/>
      <c r="H3" s="124"/>
      <c r="I3" s="229" t="s">
        <v>174</v>
      </c>
    </row>
    <row r="4" spans="1:12" s="29" customFormat="1" ht="34.5" customHeight="1" x14ac:dyDescent="0.2">
      <c r="A4" s="332"/>
      <c r="B4" s="333" t="s">
        <v>309</v>
      </c>
      <c r="C4" s="334"/>
      <c r="D4" s="334"/>
      <c r="E4" s="335"/>
      <c r="F4" s="336" t="s">
        <v>310</v>
      </c>
      <c r="G4" s="337"/>
      <c r="H4" s="337"/>
      <c r="I4" s="338"/>
    </row>
    <row r="5" spans="1:12" s="29" customFormat="1" ht="69.8" customHeight="1" x14ac:dyDescent="0.2">
      <c r="A5" s="332"/>
      <c r="B5" s="230" t="s">
        <v>311</v>
      </c>
      <c r="C5" s="230" t="s">
        <v>312</v>
      </c>
      <c r="D5" s="230" t="s">
        <v>313</v>
      </c>
      <c r="E5" s="230" t="s">
        <v>312</v>
      </c>
      <c r="F5" s="230" t="s">
        <v>311</v>
      </c>
      <c r="G5" s="230" t="s">
        <v>312</v>
      </c>
      <c r="H5" s="230" t="s">
        <v>313</v>
      </c>
      <c r="I5" s="230" t="s">
        <v>312</v>
      </c>
    </row>
    <row r="6" spans="1:12" s="33" customFormat="1" ht="34.5" customHeight="1" x14ac:dyDescent="0.3">
      <c r="A6" s="231" t="s">
        <v>398</v>
      </c>
      <c r="B6" s="271">
        <v>12249</v>
      </c>
      <c r="C6" s="275">
        <v>58.4</v>
      </c>
      <c r="D6" s="271">
        <v>8732</v>
      </c>
      <c r="E6" s="276">
        <v>41.6</v>
      </c>
      <c r="F6" s="271">
        <v>10734</v>
      </c>
      <c r="G6" s="275">
        <v>57.7</v>
      </c>
      <c r="H6" s="271">
        <v>7869</v>
      </c>
      <c r="I6" s="276">
        <v>42.3</v>
      </c>
      <c r="K6" s="235"/>
    </row>
    <row r="7" spans="1:12" s="33" customFormat="1" ht="34.5" customHeight="1" x14ac:dyDescent="0.3">
      <c r="A7" s="236" t="s">
        <v>75</v>
      </c>
      <c r="B7" s="271">
        <f>SUM(B9:B27)</f>
        <v>11511</v>
      </c>
      <c r="C7" s="275">
        <v>57.8</v>
      </c>
      <c r="D7" s="271">
        <f>SUM(D9:D27)</f>
        <v>8398</v>
      </c>
      <c r="E7" s="276">
        <v>42.2</v>
      </c>
      <c r="F7" s="271">
        <f>SUM(F9:F27)</f>
        <v>10104</v>
      </c>
      <c r="G7" s="277">
        <v>57.1</v>
      </c>
      <c r="H7" s="271">
        <f>SUM(H9:H27)</f>
        <v>7576</v>
      </c>
      <c r="I7" s="276">
        <v>42.9</v>
      </c>
    </row>
    <row r="8" spans="1:12" s="33" customFormat="1" ht="15.55" x14ac:dyDescent="0.3">
      <c r="A8" s="237" t="s">
        <v>11</v>
      </c>
      <c r="B8" s="272"/>
      <c r="C8" s="278"/>
      <c r="D8" s="272"/>
      <c r="E8" s="279"/>
      <c r="F8" s="280"/>
      <c r="G8" s="281"/>
      <c r="H8" s="280"/>
      <c r="I8" s="279"/>
    </row>
    <row r="9" spans="1:12" ht="15.55" x14ac:dyDescent="0.25">
      <c r="A9" s="240" t="s">
        <v>12</v>
      </c>
      <c r="B9" s="273">
        <v>968</v>
      </c>
      <c r="C9" s="282">
        <v>30.975999999999999</v>
      </c>
      <c r="D9" s="283">
        <v>2157</v>
      </c>
      <c r="E9" s="284">
        <v>69.024000000000001</v>
      </c>
      <c r="F9" s="273">
        <v>913</v>
      </c>
      <c r="G9" s="285">
        <v>30.433333333333334</v>
      </c>
      <c r="H9" s="283">
        <v>2087</v>
      </c>
      <c r="I9" s="284">
        <v>69.566666666666663</v>
      </c>
      <c r="J9" s="42"/>
      <c r="K9" s="45"/>
      <c r="L9" s="45"/>
    </row>
    <row r="10" spans="1:12" ht="15.55" x14ac:dyDescent="0.25">
      <c r="A10" s="38" t="s">
        <v>13</v>
      </c>
      <c r="B10" s="259">
        <v>18</v>
      </c>
      <c r="C10" s="286">
        <v>40</v>
      </c>
      <c r="D10" s="260">
        <v>27</v>
      </c>
      <c r="E10" s="287">
        <v>60</v>
      </c>
      <c r="F10" s="259">
        <v>18</v>
      </c>
      <c r="G10" s="288">
        <v>42.857142857142854</v>
      </c>
      <c r="H10" s="260">
        <v>24</v>
      </c>
      <c r="I10" s="287">
        <v>57.142857142857139</v>
      </c>
      <c r="J10" s="42"/>
      <c r="K10" s="45"/>
      <c r="L10" s="45"/>
    </row>
    <row r="11" spans="1:12" s="46" customFormat="1" ht="15.55" x14ac:dyDescent="0.25">
      <c r="A11" s="38" t="s">
        <v>14</v>
      </c>
      <c r="B11" s="259">
        <v>1480</v>
      </c>
      <c r="C11" s="286">
        <v>50.580997949419007</v>
      </c>
      <c r="D11" s="260">
        <v>1446</v>
      </c>
      <c r="E11" s="287">
        <v>49.419002050580993</v>
      </c>
      <c r="F11" s="259">
        <v>1297</v>
      </c>
      <c r="G11" s="288">
        <v>50.349378881987583</v>
      </c>
      <c r="H11" s="260">
        <v>1279</v>
      </c>
      <c r="I11" s="287">
        <v>49.650621118012424</v>
      </c>
      <c r="J11" s="42"/>
      <c r="K11" s="45"/>
      <c r="L11" s="45"/>
    </row>
    <row r="12" spans="1:12" ht="31.05" x14ac:dyDescent="0.25">
      <c r="A12" s="38" t="s">
        <v>15</v>
      </c>
      <c r="B12" s="259">
        <v>141</v>
      </c>
      <c r="C12" s="286">
        <v>51.648351648351657</v>
      </c>
      <c r="D12" s="260">
        <v>132</v>
      </c>
      <c r="E12" s="287">
        <v>48.35164835164835</v>
      </c>
      <c r="F12" s="259">
        <v>131</v>
      </c>
      <c r="G12" s="288">
        <v>53.688524590163937</v>
      </c>
      <c r="H12" s="260">
        <v>113</v>
      </c>
      <c r="I12" s="287">
        <v>46.311475409836063</v>
      </c>
      <c r="J12" s="42"/>
      <c r="K12" s="45"/>
      <c r="L12" s="45"/>
    </row>
    <row r="13" spans="1:12" ht="26.35" customHeight="1" x14ac:dyDescent="0.25">
      <c r="A13" s="38" t="s">
        <v>16</v>
      </c>
      <c r="B13" s="259">
        <v>64</v>
      </c>
      <c r="C13" s="286">
        <v>45.070422535211272</v>
      </c>
      <c r="D13" s="260">
        <v>78</v>
      </c>
      <c r="E13" s="287">
        <v>54.929577464788736</v>
      </c>
      <c r="F13" s="259">
        <v>53</v>
      </c>
      <c r="G13" s="288">
        <v>43.801652892561982</v>
      </c>
      <c r="H13" s="260">
        <v>68</v>
      </c>
      <c r="I13" s="287">
        <v>56.198347107438018</v>
      </c>
      <c r="J13" s="42"/>
      <c r="K13" s="45"/>
      <c r="L13" s="45"/>
    </row>
    <row r="14" spans="1:12" ht="15.55" x14ac:dyDescent="0.25">
      <c r="A14" s="38" t="s">
        <v>17</v>
      </c>
      <c r="B14" s="259">
        <v>153</v>
      </c>
      <c r="C14" s="286">
        <v>31.352459016393443</v>
      </c>
      <c r="D14" s="260">
        <v>335</v>
      </c>
      <c r="E14" s="287">
        <v>68.647540983606561</v>
      </c>
      <c r="F14" s="259">
        <v>127</v>
      </c>
      <c r="G14" s="288">
        <v>29.812206572769952</v>
      </c>
      <c r="H14" s="260">
        <v>299</v>
      </c>
      <c r="I14" s="287">
        <v>70.187793427230048</v>
      </c>
      <c r="J14" s="42"/>
      <c r="K14" s="45"/>
      <c r="L14" s="45"/>
    </row>
    <row r="15" spans="1:12" ht="31.05" x14ac:dyDescent="0.25">
      <c r="A15" s="38" t="s">
        <v>18</v>
      </c>
      <c r="B15" s="259">
        <v>2559</v>
      </c>
      <c r="C15" s="286">
        <v>68.221807517995202</v>
      </c>
      <c r="D15" s="260">
        <v>1192</v>
      </c>
      <c r="E15" s="287">
        <v>31.778192482004798</v>
      </c>
      <c r="F15" s="259">
        <v>2270</v>
      </c>
      <c r="G15" s="288">
        <v>68.476621417797887</v>
      </c>
      <c r="H15" s="260">
        <v>1045</v>
      </c>
      <c r="I15" s="287">
        <v>31.52337858220211</v>
      </c>
      <c r="J15" s="42"/>
      <c r="K15" s="45"/>
      <c r="L15" s="45"/>
    </row>
    <row r="16" spans="1:12" ht="31.05" x14ac:dyDescent="0.25">
      <c r="A16" s="38" t="s">
        <v>19</v>
      </c>
      <c r="B16" s="259">
        <v>1155</v>
      </c>
      <c r="C16" s="286">
        <v>59.844559585492227</v>
      </c>
      <c r="D16" s="260">
        <v>775</v>
      </c>
      <c r="E16" s="287">
        <v>40.155440414507773</v>
      </c>
      <c r="F16" s="259">
        <v>1058</v>
      </c>
      <c r="G16" s="288">
        <v>60.113636363636367</v>
      </c>
      <c r="H16" s="260">
        <v>702</v>
      </c>
      <c r="I16" s="287">
        <v>39.886363636363633</v>
      </c>
      <c r="J16" s="42"/>
      <c r="K16" s="45"/>
      <c r="L16" s="45"/>
    </row>
    <row r="17" spans="1:12" ht="18.7" customHeight="1" x14ac:dyDescent="0.25">
      <c r="A17" s="38" t="s">
        <v>20</v>
      </c>
      <c r="B17" s="259">
        <v>662</v>
      </c>
      <c r="C17" s="286">
        <v>78.250591016548469</v>
      </c>
      <c r="D17" s="260">
        <v>184</v>
      </c>
      <c r="E17" s="287">
        <v>21.749408983451538</v>
      </c>
      <c r="F17" s="259">
        <v>485</v>
      </c>
      <c r="G17" s="288">
        <v>80.833333333333329</v>
      </c>
      <c r="H17" s="260">
        <v>115</v>
      </c>
      <c r="I17" s="287">
        <v>19.166666666666668</v>
      </c>
      <c r="J17" s="42"/>
      <c r="K17" s="45"/>
      <c r="L17" s="45"/>
    </row>
    <row r="18" spans="1:12" ht="15.55" x14ac:dyDescent="0.25">
      <c r="A18" s="38" t="s">
        <v>21</v>
      </c>
      <c r="B18" s="259">
        <v>223</v>
      </c>
      <c r="C18" s="286">
        <v>60.433604336043359</v>
      </c>
      <c r="D18" s="260">
        <v>146</v>
      </c>
      <c r="E18" s="287">
        <v>39.566395663956641</v>
      </c>
      <c r="F18" s="259">
        <v>185</v>
      </c>
      <c r="G18" s="288">
        <v>60.855263157894733</v>
      </c>
      <c r="H18" s="260">
        <v>119</v>
      </c>
      <c r="I18" s="287">
        <v>39.144736842105267</v>
      </c>
      <c r="J18" s="42"/>
      <c r="K18" s="45"/>
      <c r="L18" s="45"/>
    </row>
    <row r="19" spans="1:12" ht="15.55" x14ac:dyDescent="0.25">
      <c r="A19" s="38" t="s">
        <v>22</v>
      </c>
      <c r="B19" s="259">
        <v>527</v>
      </c>
      <c r="C19" s="286">
        <v>77.958579881656803</v>
      </c>
      <c r="D19" s="260">
        <v>149</v>
      </c>
      <c r="E19" s="287">
        <v>22.041420118343193</v>
      </c>
      <c r="F19" s="259">
        <v>461</v>
      </c>
      <c r="G19" s="288">
        <v>78.003384094754651</v>
      </c>
      <c r="H19" s="260">
        <v>130</v>
      </c>
      <c r="I19" s="287">
        <v>21.996615905245349</v>
      </c>
      <c r="J19" s="42"/>
      <c r="K19" s="45"/>
      <c r="L19" s="45"/>
    </row>
    <row r="20" spans="1:12" ht="15.55" x14ac:dyDescent="0.25">
      <c r="A20" s="38" t="s">
        <v>23</v>
      </c>
      <c r="B20" s="259">
        <v>146</v>
      </c>
      <c r="C20" s="286">
        <v>58.167330677290842</v>
      </c>
      <c r="D20" s="260">
        <v>105</v>
      </c>
      <c r="E20" s="287">
        <v>41.832669322709165</v>
      </c>
      <c r="F20" s="259">
        <v>118</v>
      </c>
      <c r="G20" s="288">
        <v>57.004830917874393</v>
      </c>
      <c r="H20" s="260">
        <v>89</v>
      </c>
      <c r="I20" s="287">
        <v>42.995169082125607</v>
      </c>
      <c r="J20" s="42"/>
      <c r="K20" s="45"/>
      <c r="L20" s="45"/>
    </row>
    <row r="21" spans="1:12" ht="15.55" x14ac:dyDescent="0.25">
      <c r="A21" s="38" t="s">
        <v>24</v>
      </c>
      <c r="B21" s="259">
        <v>360</v>
      </c>
      <c r="C21" s="286">
        <v>68.052930056710764</v>
      </c>
      <c r="D21" s="260">
        <v>169</v>
      </c>
      <c r="E21" s="287">
        <v>31.947069943289225</v>
      </c>
      <c r="F21" s="259">
        <v>319</v>
      </c>
      <c r="G21" s="288">
        <v>68.162393162393158</v>
      </c>
      <c r="H21" s="260">
        <v>149</v>
      </c>
      <c r="I21" s="287">
        <v>31.837606837606835</v>
      </c>
      <c r="J21" s="42"/>
      <c r="K21" s="45"/>
      <c r="L21" s="45"/>
    </row>
    <row r="22" spans="1:12" ht="31.05" x14ac:dyDescent="0.25">
      <c r="A22" s="38" t="s">
        <v>25</v>
      </c>
      <c r="B22" s="259">
        <v>408</v>
      </c>
      <c r="C22" s="286">
        <v>62.006079027355618</v>
      </c>
      <c r="D22" s="260">
        <v>250</v>
      </c>
      <c r="E22" s="287">
        <v>37.993920972644382</v>
      </c>
      <c r="F22" s="259">
        <v>372</v>
      </c>
      <c r="G22" s="288">
        <v>62.837837837837839</v>
      </c>
      <c r="H22" s="260">
        <v>220</v>
      </c>
      <c r="I22" s="287">
        <v>37.162162162162161</v>
      </c>
      <c r="J22" s="42"/>
      <c r="K22" s="45"/>
      <c r="L22" s="45"/>
    </row>
    <row r="23" spans="1:12" ht="31.05" x14ac:dyDescent="0.25">
      <c r="A23" s="38" t="s">
        <v>26</v>
      </c>
      <c r="B23" s="259">
        <v>1450</v>
      </c>
      <c r="C23" s="286">
        <v>58.895207148659622</v>
      </c>
      <c r="D23" s="260">
        <v>1012</v>
      </c>
      <c r="E23" s="287">
        <v>41.10479285134037</v>
      </c>
      <c r="F23" s="259">
        <v>1254</v>
      </c>
      <c r="G23" s="288">
        <v>57.788018433179722</v>
      </c>
      <c r="H23" s="260">
        <v>916</v>
      </c>
      <c r="I23" s="287">
        <v>42.211981566820278</v>
      </c>
      <c r="J23" s="42"/>
      <c r="K23" s="45"/>
      <c r="L23" s="45"/>
    </row>
    <row r="24" spans="1:12" ht="15.55" x14ac:dyDescent="0.25">
      <c r="A24" s="38" t="s">
        <v>27</v>
      </c>
      <c r="B24" s="259">
        <v>259</v>
      </c>
      <c r="C24" s="286">
        <v>79.938271604938265</v>
      </c>
      <c r="D24" s="260">
        <v>65</v>
      </c>
      <c r="E24" s="287">
        <v>20.061728395061728</v>
      </c>
      <c r="F24" s="259">
        <v>236</v>
      </c>
      <c r="G24" s="288">
        <v>79.46127946127946</v>
      </c>
      <c r="H24" s="260">
        <v>61</v>
      </c>
      <c r="I24" s="287">
        <v>20.53872053872054</v>
      </c>
      <c r="J24" s="42"/>
      <c r="K24" s="45"/>
      <c r="L24" s="45"/>
    </row>
    <row r="25" spans="1:12" ht="19.55" customHeight="1" x14ac:dyDescent="0.25">
      <c r="A25" s="38" t="s">
        <v>28</v>
      </c>
      <c r="B25" s="259">
        <v>725</v>
      </c>
      <c r="C25" s="286">
        <v>88.630806845965765</v>
      </c>
      <c r="D25" s="260">
        <v>93</v>
      </c>
      <c r="E25" s="287">
        <v>11.36919315403423</v>
      </c>
      <c r="F25" s="259">
        <v>625</v>
      </c>
      <c r="G25" s="288">
        <v>88.15232722143864</v>
      </c>
      <c r="H25" s="260">
        <v>84</v>
      </c>
      <c r="I25" s="287">
        <v>11.847672778561353</v>
      </c>
      <c r="J25" s="42"/>
      <c r="K25" s="45"/>
      <c r="L25" s="45"/>
    </row>
    <row r="26" spans="1:12" ht="15.55" x14ac:dyDescent="0.25">
      <c r="A26" s="38" t="s">
        <v>29</v>
      </c>
      <c r="B26" s="259">
        <v>86</v>
      </c>
      <c r="C26" s="286">
        <v>70.491803278688522</v>
      </c>
      <c r="D26" s="260">
        <v>36</v>
      </c>
      <c r="E26" s="287">
        <v>29.508196721311474</v>
      </c>
      <c r="F26" s="259">
        <v>76</v>
      </c>
      <c r="G26" s="288">
        <v>68.468468468468473</v>
      </c>
      <c r="H26" s="260">
        <v>35</v>
      </c>
      <c r="I26" s="287">
        <v>31.531531531531531</v>
      </c>
      <c r="J26" s="42"/>
      <c r="K26" s="45"/>
      <c r="L26" s="45"/>
    </row>
    <row r="27" spans="1:12" ht="15.55" x14ac:dyDescent="0.25">
      <c r="A27" s="38" t="s">
        <v>30</v>
      </c>
      <c r="B27" s="259">
        <v>127</v>
      </c>
      <c r="C27" s="286">
        <v>72.988505747126439</v>
      </c>
      <c r="D27" s="260">
        <v>47</v>
      </c>
      <c r="E27" s="287">
        <v>27.011494252873565</v>
      </c>
      <c r="F27" s="259">
        <v>106</v>
      </c>
      <c r="G27" s="288">
        <v>72.10884353741497</v>
      </c>
      <c r="H27" s="260">
        <v>41</v>
      </c>
      <c r="I27" s="287">
        <v>27.89115646258503</v>
      </c>
      <c r="J27" s="42"/>
      <c r="K27" s="45"/>
      <c r="L27" s="45"/>
    </row>
    <row r="28" spans="1:12" x14ac:dyDescent="0.25">
      <c r="A28" s="47"/>
      <c r="B28" s="126"/>
      <c r="C28" s="126"/>
      <c r="D28" s="126"/>
      <c r="E28" s="126"/>
      <c r="F28" s="126"/>
      <c r="G28" s="274"/>
      <c r="H28" s="126"/>
      <c r="I28" s="126"/>
    </row>
    <row r="29" spans="1:12" x14ac:dyDescent="0.25">
      <c r="A29" s="47"/>
      <c r="B29" s="126"/>
      <c r="C29" s="126"/>
      <c r="D29" s="247"/>
      <c r="E29" s="247"/>
      <c r="F29" s="126"/>
      <c r="G29" s="126"/>
      <c r="H29" s="126"/>
      <c r="I29" s="126"/>
    </row>
    <row r="30" spans="1:12" x14ac:dyDescent="0.25">
      <c r="A30" s="47"/>
      <c r="B30" s="126"/>
      <c r="C30" s="126"/>
      <c r="D30" s="126"/>
      <c r="E30" s="126"/>
      <c r="F30" s="126"/>
      <c r="G30" s="126"/>
      <c r="H30" s="126"/>
      <c r="I30" s="12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70" zoomScaleNormal="75" zoomScaleSheetLayoutView="70" workbookViewId="0">
      <selection activeCell="H13" sqref="H13"/>
    </sheetView>
  </sheetViews>
  <sheetFormatPr defaultColWidth="8.8984375" defaultRowHeight="12.75" x14ac:dyDescent="0.25"/>
  <cols>
    <col min="1" max="1" width="62.3984375" style="43" customWidth="1"/>
    <col min="2" max="2" width="11.8984375" style="127" customWidth="1"/>
    <col min="3" max="3" width="14.296875" style="127" customWidth="1"/>
    <col min="4" max="4" width="12" style="127" customWidth="1"/>
    <col min="5" max="5" width="13.69921875" style="127" customWidth="1"/>
    <col min="6" max="6" width="12.09765625" style="127" customWidth="1"/>
    <col min="7" max="7" width="13.69921875" style="127" customWidth="1"/>
    <col min="8" max="8" width="12.69921875" style="127" customWidth="1"/>
    <col min="9" max="9" width="14.69921875" style="127" customWidth="1"/>
    <col min="10" max="10" width="8.8984375" style="43"/>
    <col min="11" max="11" width="11.8984375" style="43" customWidth="1"/>
    <col min="12" max="12" width="12.09765625" style="43" customWidth="1"/>
    <col min="13" max="256" width="8.8984375" style="43"/>
    <col min="257" max="257" width="37.09765625" style="43" customWidth="1"/>
    <col min="258" max="259" width="10.59765625" style="43" customWidth="1"/>
    <col min="260" max="260" width="13" style="43" customWidth="1"/>
    <col min="261" max="262" width="10.296875" style="43" customWidth="1"/>
    <col min="263" max="263" width="12.3984375" style="43" customWidth="1"/>
    <col min="264" max="265" width="8.8984375" style="43"/>
    <col min="266" max="266" width="7.8984375" style="43" customWidth="1"/>
    <col min="267" max="512" width="8.8984375" style="43"/>
    <col min="513" max="513" width="37.09765625" style="43" customWidth="1"/>
    <col min="514" max="515" width="10.59765625" style="43" customWidth="1"/>
    <col min="516" max="516" width="13" style="43" customWidth="1"/>
    <col min="517" max="518" width="10.296875" style="43" customWidth="1"/>
    <col min="519" max="519" width="12.3984375" style="43" customWidth="1"/>
    <col min="520" max="521" width="8.8984375" style="43"/>
    <col min="522" max="522" width="7.8984375" style="43" customWidth="1"/>
    <col min="523" max="768" width="8.8984375" style="43"/>
    <col min="769" max="769" width="37.09765625" style="43" customWidth="1"/>
    <col min="770" max="771" width="10.59765625" style="43" customWidth="1"/>
    <col min="772" max="772" width="13" style="43" customWidth="1"/>
    <col min="773" max="774" width="10.296875" style="43" customWidth="1"/>
    <col min="775" max="775" width="12.3984375" style="43" customWidth="1"/>
    <col min="776" max="777" width="8.8984375" style="43"/>
    <col min="778" max="778" width="7.8984375" style="43" customWidth="1"/>
    <col min="779" max="1024" width="8.8984375" style="43"/>
    <col min="1025" max="1025" width="37.09765625" style="43" customWidth="1"/>
    <col min="1026" max="1027" width="10.59765625" style="43" customWidth="1"/>
    <col min="1028" max="1028" width="13" style="43" customWidth="1"/>
    <col min="1029" max="1030" width="10.296875" style="43" customWidth="1"/>
    <col min="1031" max="1031" width="12.3984375" style="43" customWidth="1"/>
    <col min="1032" max="1033" width="8.8984375" style="43"/>
    <col min="1034" max="1034" width="7.8984375" style="43" customWidth="1"/>
    <col min="1035" max="1280" width="8.8984375" style="43"/>
    <col min="1281" max="1281" width="37.09765625" style="43" customWidth="1"/>
    <col min="1282" max="1283" width="10.59765625" style="43" customWidth="1"/>
    <col min="1284" max="1284" width="13" style="43" customWidth="1"/>
    <col min="1285" max="1286" width="10.296875" style="43" customWidth="1"/>
    <col min="1287" max="1287" width="12.3984375" style="43" customWidth="1"/>
    <col min="1288" max="1289" width="8.8984375" style="43"/>
    <col min="1290" max="1290" width="7.8984375" style="43" customWidth="1"/>
    <col min="1291" max="1536" width="8.8984375" style="43"/>
    <col min="1537" max="1537" width="37.09765625" style="43" customWidth="1"/>
    <col min="1538" max="1539" width="10.59765625" style="43" customWidth="1"/>
    <col min="1540" max="1540" width="13" style="43" customWidth="1"/>
    <col min="1541" max="1542" width="10.296875" style="43" customWidth="1"/>
    <col min="1543" max="1543" width="12.3984375" style="43" customWidth="1"/>
    <col min="1544" max="1545" width="8.8984375" style="43"/>
    <col min="1546" max="1546" width="7.8984375" style="43" customWidth="1"/>
    <col min="1547" max="1792" width="8.8984375" style="43"/>
    <col min="1793" max="1793" width="37.09765625" style="43" customWidth="1"/>
    <col min="1794" max="1795" width="10.59765625" style="43" customWidth="1"/>
    <col min="1796" max="1796" width="13" style="43" customWidth="1"/>
    <col min="1797" max="1798" width="10.296875" style="43" customWidth="1"/>
    <col min="1799" max="1799" width="12.3984375" style="43" customWidth="1"/>
    <col min="1800" max="1801" width="8.8984375" style="43"/>
    <col min="1802" max="1802" width="7.8984375" style="43" customWidth="1"/>
    <col min="1803" max="2048" width="8.8984375" style="43"/>
    <col min="2049" max="2049" width="37.09765625" style="43" customWidth="1"/>
    <col min="2050" max="2051" width="10.59765625" style="43" customWidth="1"/>
    <col min="2052" max="2052" width="13" style="43" customWidth="1"/>
    <col min="2053" max="2054" width="10.296875" style="43" customWidth="1"/>
    <col min="2055" max="2055" width="12.3984375" style="43" customWidth="1"/>
    <col min="2056" max="2057" width="8.8984375" style="43"/>
    <col min="2058" max="2058" width="7.8984375" style="43" customWidth="1"/>
    <col min="2059" max="2304" width="8.8984375" style="43"/>
    <col min="2305" max="2305" width="37.09765625" style="43" customWidth="1"/>
    <col min="2306" max="2307" width="10.59765625" style="43" customWidth="1"/>
    <col min="2308" max="2308" width="13" style="43" customWidth="1"/>
    <col min="2309" max="2310" width="10.296875" style="43" customWidth="1"/>
    <col min="2311" max="2311" width="12.3984375" style="43" customWidth="1"/>
    <col min="2312" max="2313" width="8.8984375" style="43"/>
    <col min="2314" max="2314" width="7.8984375" style="43" customWidth="1"/>
    <col min="2315" max="2560" width="8.8984375" style="43"/>
    <col min="2561" max="2561" width="37.09765625" style="43" customWidth="1"/>
    <col min="2562" max="2563" width="10.59765625" style="43" customWidth="1"/>
    <col min="2564" max="2564" width="13" style="43" customWidth="1"/>
    <col min="2565" max="2566" width="10.296875" style="43" customWidth="1"/>
    <col min="2567" max="2567" width="12.3984375" style="43" customWidth="1"/>
    <col min="2568" max="2569" width="8.8984375" style="43"/>
    <col min="2570" max="2570" width="7.8984375" style="43" customWidth="1"/>
    <col min="2571" max="2816" width="8.8984375" style="43"/>
    <col min="2817" max="2817" width="37.09765625" style="43" customWidth="1"/>
    <col min="2818" max="2819" width="10.59765625" style="43" customWidth="1"/>
    <col min="2820" max="2820" width="13" style="43" customWidth="1"/>
    <col min="2821" max="2822" width="10.296875" style="43" customWidth="1"/>
    <col min="2823" max="2823" width="12.3984375" style="43" customWidth="1"/>
    <col min="2824" max="2825" width="8.8984375" style="43"/>
    <col min="2826" max="2826" width="7.8984375" style="43" customWidth="1"/>
    <col min="2827" max="3072" width="8.8984375" style="43"/>
    <col min="3073" max="3073" width="37.09765625" style="43" customWidth="1"/>
    <col min="3074" max="3075" width="10.59765625" style="43" customWidth="1"/>
    <col min="3076" max="3076" width="13" style="43" customWidth="1"/>
    <col min="3077" max="3078" width="10.296875" style="43" customWidth="1"/>
    <col min="3079" max="3079" width="12.3984375" style="43" customWidth="1"/>
    <col min="3080" max="3081" width="8.8984375" style="43"/>
    <col min="3082" max="3082" width="7.8984375" style="43" customWidth="1"/>
    <col min="3083" max="3328" width="8.8984375" style="43"/>
    <col min="3329" max="3329" width="37.09765625" style="43" customWidth="1"/>
    <col min="3330" max="3331" width="10.59765625" style="43" customWidth="1"/>
    <col min="3332" max="3332" width="13" style="43" customWidth="1"/>
    <col min="3333" max="3334" width="10.296875" style="43" customWidth="1"/>
    <col min="3335" max="3335" width="12.3984375" style="43" customWidth="1"/>
    <col min="3336" max="3337" width="8.8984375" style="43"/>
    <col min="3338" max="3338" width="7.8984375" style="43" customWidth="1"/>
    <col min="3339" max="3584" width="8.8984375" style="43"/>
    <col min="3585" max="3585" width="37.09765625" style="43" customWidth="1"/>
    <col min="3586" max="3587" width="10.59765625" style="43" customWidth="1"/>
    <col min="3588" max="3588" width="13" style="43" customWidth="1"/>
    <col min="3589" max="3590" width="10.296875" style="43" customWidth="1"/>
    <col min="3591" max="3591" width="12.3984375" style="43" customWidth="1"/>
    <col min="3592" max="3593" width="8.8984375" style="43"/>
    <col min="3594" max="3594" width="7.8984375" style="43" customWidth="1"/>
    <col min="3595" max="3840" width="8.8984375" style="43"/>
    <col min="3841" max="3841" width="37.09765625" style="43" customWidth="1"/>
    <col min="3842" max="3843" width="10.59765625" style="43" customWidth="1"/>
    <col min="3844" max="3844" width="13" style="43" customWidth="1"/>
    <col min="3845" max="3846" width="10.296875" style="43" customWidth="1"/>
    <col min="3847" max="3847" width="12.3984375" style="43" customWidth="1"/>
    <col min="3848" max="3849" width="8.8984375" style="43"/>
    <col min="3850" max="3850" width="7.8984375" style="43" customWidth="1"/>
    <col min="3851" max="4096" width="8.8984375" style="43"/>
    <col min="4097" max="4097" width="37.09765625" style="43" customWidth="1"/>
    <col min="4098" max="4099" width="10.59765625" style="43" customWidth="1"/>
    <col min="4100" max="4100" width="13" style="43" customWidth="1"/>
    <col min="4101" max="4102" width="10.296875" style="43" customWidth="1"/>
    <col min="4103" max="4103" width="12.3984375" style="43" customWidth="1"/>
    <col min="4104" max="4105" width="8.8984375" style="43"/>
    <col min="4106" max="4106" width="7.8984375" style="43" customWidth="1"/>
    <col min="4107" max="4352" width="8.8984375" style="43"/>
    <col min="4353" max="4353" width="37.09765625" style="43" customWidth="1"/>
    <col min="4354" max="4355" width="10.59765625" style="43" customWidth="1"/>
    <col min="4356" max="4356" width="13" style="43" customWidth="1"/>
    <col min="4357" max="4358" width="10.296875" style="43" customWidth="1"/>
    <col min="4359" max="4359" width="12.3984375" style="43" customWidth="1"/>
    <col min="4360" max="4361" width="8.8984375" style="43"/>
    <col min="4362" max="4362" width="7.8984375" style="43" customWidth="1"/>
    <col min="4363" max="4608" width="8.8984375" style="43"/>
    <col min="4609" max="4609" width="37.09765625" style="43" customWidth="1"/>
    <col min="4610" max="4611" width="10.59765625" style="43" customWidth="1"/>
    <col min="4612" max="4612" width="13" style="43" customWidth="1"/>
    <col min="4613" max="4614" width="10.296875" style="43" customWidth="1"/>
    <col min="4615" max="4615" width="12.3984375" style="43" customWidth="1"/>
    <col min="4616" max="4617" width="8.8984375" style="43"/>
    <col min="4618" max="4618" width="7.8984375" style="43" customWidth="1"/>
    <col min="4619" max="4864" width="8.8984375" style="43"/>
    <col min="4865" max="4865" width="37.09765625" style="43" customWidth="1"/>
    <col min="4866" max="4867" width="10.59765625" style="43" customWidth="1"/>
    <col min="4868" max="4868" width="13" style="43" customWidth="1"/>
    <col min="4869" max="4870" width="10.296875" style="43" customWidth="1"/>
    <col min="4871" max="4871" width="12.3984375" style="43" customWidth="1"/>
    <col min="4872" max="4873" width="8.8984375" style="43"/>
    <col min="4874" max="4874" width="7.8984375" style="43" customWidth="1"/>
    <col min="4875" max="5120" width="8.8984375" style="43"/>
    <col min="5121" max="5121" width="37.09765625" style="43" customWidth="1"/>
    <col min="5122" max="5123" width="10.59765625" style="43" customWidth="1"/>
    <col min="5124" max="5124" width="13" style="43" customWidth="1"/>
    <col min="5125" max="5126" width="10.296875" style="43" customWidth="1"/>
    <col min="5127" max="5127" width="12.3984375" style="43" customWidth="1"/>
    <col min="5128" max="5129" width="8.8984375" style="43"/>
    <col min="5130" max="5130" width="7.8984375" style="43" customWidth="1"/>
    <col min="5131" max="5376" width="8.8984375" style="43"/>
    <col min="5377" max="5377" width="37.09765625" style="43" customWidth="1"/>
    <col min="5378" max="5379" width="10.59765625" style="43" customWidth="1"/>
    <col min="5380" max="5380" width="13" style="43" customWidth="1"/>
    <col min="5381" max="5382" width="10.296875" style="43" customWidth="1"/>
    <col min="5383" max="5383" width="12.3984375" style="43" customWidth="1"/>
    <col min="5384" max="5385" width="8.8984375" style="43"/>
    <col min="5386" max="5386" width="7.8984375" style="43" customWidth="1"/>
    <col min="5387" max="5632" width="8.8984375" style="43"/>
    <col min="5633" max="5633" width="37.09765625" style="43" customWidth="1"/>
    <col min="5634" max="5635" width="10.59765625" style="43" customWidth="1"/>
    <col min="5636" max="5636" width="13" style="43" customWidth="1"/>
    <col min="5637" max="5638" width="10.296875" style="43" customWidth="1"/>
    <col min="5639" max="5639" width="12.3984375" style="43" customWidth="1"/>
    <col min="5640" max="5641" width="8.8984375" style="43"/>
    <col min="5642" max="5642" width="7.8984375" style="43" customWidth="1"/>
    <col min="5643" max="5888" width="8.8984375" style="43"/>
    <col min="5889" max="5889" width="37.09765625" style="43" customWidth="1"/>
    <col min="5890" max="5891" width="10.59765625" style="43" customWidth="1"/>
    <col min="5892" max="5892" width="13" style="43" customWidth="1"/>
    <col min="5893" max="5894" width="10.296875" style="43" customWidth="1"/>
    <col min="5895" max="5895" width="12.3984375" style="43" customWidth="1"/>
    <col min="5896" max="5897" width="8.8984375" style="43"/>
    <col min="5898" max="5898" width="7.8984375" style="43" customWidth="1"/>
    <col min="5899" max="6144" width="8.8984375" style="43"/>
    <col min="6145" max="6145" width="37.09765625" style="43" customWidth="1"/>
    <col min="6146" max="6147" width="10.59765625" style="43" customWidth="1"/>
    <col min="6148" max="6148" width="13" style="43" customWidth="1"/>
    <col min="6149" max="6150" width="10.296875" style="43" customWidth="1"/>
    <col min="6151" max="6151" width="12.3984375" style="43" customWidth="1"/>
    <col min="6152" max="6153" width="8.8984375" style="43"/>
    <col min="6154" max="6154" width="7.8984375" style="43" customWidth="1"/>
    <col min="6155" max="6400" width="8.8984375" style="43"/>
    <col min="6401" max="6401" width="37.09765625" style="43" customWidth="1"/>
    <col min="6402" max="6403" width="10.59765625" style="43" customWidth="1"/>
    <col min="6404" max="6404" width="13" style="43" customWidth="1"/>
    <col min="6405" max="6406" width="10.296875" style="43" customWidth="1"/>
    <col min="6407" max="6407" width="12.3984375" style="43" customWidth="1"/>
    <col min="6408" max="6409" width="8.8984375" style="43"/>
    <col min="6410" max="6410" width="7.8984375" style="43" customWidth="1"/>
    <col min="6411" max="6656" width="8.8984375" style="43"/>
    <col min="6657" max="6657" width="37.09765625" style="43" customWidth="1"/>
    <col min="6658" max="6659" width="10.59765625" style="43" customWidth="1"/>
    <col min="6660" max="6660" width="13" style="43" customWidth="1"/>
    <col min="6661" max="6662" width="10.296875" style="43" customWidth="1"/>
    <col min="6663" max="6663" width="12.3984375" style="43" customWidth="1"/>
    <col min="6664" max="6665" width="8.8984375" style="43"/>
    <col min="6666" max="6666" width="7.8984375" style="43" customWidth="1"/>
    <col min="6667" max="6912" width="8.8984375" style="43"/>
    <col min="6913" max="6913" width="37.09765625" style="43" customWidth="1"/>
    <col min="6914" max="6915" width="10.59765625" style="43" customWidth="1"/>
    <col min="6916" max="6916" width="13" style="43" customWidth="1"/>
    <col min="6917" max="6918" width="10.296875" style="43" customWidth="1"/>
    <col min="6919" max="6919" width="12.3984375" style="43" customWidth="1"/>
    <col min="6920" max="6921" width="8.8984375" style="43"/>
    <col min="6922" max="6922" width="7.8984375" style="43" customWidth="1"/>
    <col min="6923" max="7168" width="8.8984375" style="43"/>
    <col min="7169" max="7169" width="37.09765625" style="43" customWidth="1"/>
    <col min="7170" max="7171" width="10.59765625" style="43" customWidth="1"/>
    <col min="7172" max="7172" width="13" style="43" customWidth="1"/>
    <col min="7173" max="7174" width="10.296875" style="43" customWidth="1"/>
    <col min="7175" max="7175" width="12.3984375" style="43" customWidth="1"/>
    <col min="7176" max="7177" width="8.8984375" style="43"/>
    <col min="7178" max="7178" width="7.8984375" style="43" customWidth="1"/>
    <col min="7179" max="7424" width="8.8984375" style="43"/>
    <col min="7425" max="7425" width="37.09765625" style="43" customWidth="1"/>
    <col min="7426" max="7427" width="10.59765625" style="43" customWidth="1"/>
    <col min="7428" max="7428" width="13" style="43" customWidth="1"/>
    <col min="7429" max="7430" width="10.296875" style="43" customWidth="1"/>
    <col min="7431" max="7431" width="12.3984375" style="43" customWidth="1"/>
    <col min="7432" max="7433" width="8.8984375" style="43"/>
    <col min="7434" max="7434" width="7.8984375" style="43" customWidth="1"/>
    <col min="7435" max="7680" width="8.8984375" style="43"/>
    <col min="7681" max="7681" width="37.09765625" style="43" customWidth="1"/>
    <col min="7682" max="7683" width="10.59765625" style="43" customWidth="1"/>
    <col min="7684" max="7684" width="13" style="43" customWidth="1"/>
    <col min="7685" max="7686" width="10.296875" style="43" customWidth="1"/>
    <col min="7687" max="7687" width="12.3984375" style="43" customWidth="1"/>
    <col min="7688" max="7689" width="8.8984375" style="43"/>
    <col min="7690" max="7690" width="7.8984375" style="43" customWidth="1"/>
    <col min="7691" max="7936" width="8.8984375" style="43"/>
    <col min="7937" max="7937" width="37.09765625" style="43" customWidth="1"/>
    <col min="7938" max="7939" width="10.59765625" style="43" customWidth="1"/>
    <col min="7940" max="7940" width="13" style="43" customWidth="1"/>
    <col min="7941" max="7942" width="10.296875" style="43" customWidth="1"/>
    <col min="7943" max="7943" width="12.3984375" style="43" customWidth="1"/>
    <col min="7944" max="7945" width="8.8984375" style="43"/>
    <col min="7946" max="7946" width="7.8984375" style="43" customWidth="1"/>
    <col min="7947" max="8192" width="8.8984375" style="43"/>
    <col min="8193" max="8193" width="37.09765625" style="43" customWidth="1"/>
    <col min="8194" max="8195" width="10.59765625" style="43" customWidth="1"/>
    <col min="8196" max="8196" width="13" style="43" customWidth="1"/>
    <col min="8197" max="8198" width="10.296875" style="43" customWidth="1"/>
    <col min="8199" max="8199" width="12.3984375" style="43" customWidth="1"/>
    <col min="8200" max="8201" width="8.8984375" style="43"/>
    <col min="8202" max="8202" width="7.8984375" style="43" customWidth="1"/>
    <col min="8203" max="8448" width="8.8984375" style="43"/>
    <col min="8449" max="8449" width="37.09765625" style="43" customWidth="1"/>
    <col min="8450" max="8451" width="10.59765625" style="43" customWidth="1"/>
    <col min="8452" max="8452" width="13" style="43" customWidth="1"/>
    <col min="8453" max="8454" width="10.296875" style="43" customWidth="1"/>
    <col min="8455" max="8455" width="12.3984375" style="43" customWidth="1"/>
    <col min="8456" max="8457" width="8.8984375" style="43"/>
    <col min="8458" max="8458" width="7.8984375" style="43" customWidth="1"/>
    <col min="8459" max="8704" width="8.8984375" style="43"/>
    <col min="8705" max="8705" width="37.09765625" style="43" customWidth="1"/>
    <col min="8706" max="8707" width="10.59765625" style="43" customWidth="1"/>
    <col min="8708" max="8708" width="13" style="43" customWidth="1"/>
    <col min="8709" max="8710" width="10.296875" style="43" customWidth="1"/>
    <col min="8711" max="8711" width="12.3984375" style="43" customWidth="1"/>
    <col min="8712" max="8713" width="8.8984375" style="43"/>
    <col min="8714" max="8714" width="7.8984375" style="43" customWidth="1"/>
    <col min="8715" max="8960" width="8.8984375" style="43"/>
    <col min="8961" max="8961" width="37.09765625" style="43" customWidth="1"/>
    <col min="8962" max="8963" width="10.59765625" style="43" customWidth="1"/>
    <col min="8964" max="8964" width="13" style="43" customWidth="1"/>
    <col min="8965" max="8966" width="10.296875" style="43" customWidth="1"/>
    <col min="8967" max="8967" width="12.3984375" style="43" customWidth="1"/>
    <col min="8968" max="8969" width="8.8984375" style="43"/>
    <col min="8970" max="8970" width="7.8984375" style="43" customWidth="1"/>
    <col min="8971" max="9216" width="8.8984375" style="43"/>
    <col min="9217" max="9217" width="37.09765625" style="43" customWidth="1"/>
    <col min="9218" max="9219" width="10.59765625" style="43" customWidth="1"/>
    <col min="9220" max="9220" width="13" style="43" customWidth="1"/>
    <col min="9221" max="9222" width="10.296875" style="43" customWidth="1"/>
    <col min="9223" max="9223" width="12.3984375" style="43" customWidth="1"/>
    <col min="9224" max="9225" width="8.8984375" style="43"/>
    <col min="9226" max="9226" width="7.8984375" style="43" customWidth="1"/>
    <col min="9227" max="9472" width="8.8984375" style="43"/>
    <col min="9473" max="9473" width="37.09765625" style="43" customWidth="1"/>
    <col min="9474" max="9475" width="10.59765625" style="43" customWidth="1"/>
    <col min="9476" max="9476" width="13" style="43" customWidth="1"/>
    <col min="9477" max="9478" width="10.296875" style="43" customWidth="1"/>
    <col min="9479" max="9479" width="12.3984375" style="43" customWidth="1"/>
    <col min="9480" max="9481" width="8.8984375" style="43"/>
    <col min="9482" max="9482" width="7.8984375" style="43" customWidth="1"/>
    <col min="9483" max="9728" width="8.8984375" style="43"/>
    <col min="9729" max="9729" width="37.09765625" style="43" customWidth="1"/>
    <col min="9730" max="9731" width="10.59765625" style="43" customWidth="1"/>
    <col min="9732" max="9732" width="13" style="43" customWidth="1"/>
    <col min="9733" max="9734" width="10.296875" style="43" customWidth="1"/>
    <col min="9735" max="9735" width="12.3984375" style="43" customWidth="1"/>
    <col min="9736" max="9737" width="8.8984375" style="43"/>
    <col min="9738" max="9738" width="7.8984375" style="43" customWidth="1"/>
    <col min="9739" max="9984" width="8.8984375" style="43"/>
    <col min="9985" max="9985" width="37.09765625" style="43" customWidth="1"/>
    <col min="9986" max="9987" width="10.59765625" style="43" customWidth="1"/>
    <col min="9988" max="9988" width="13" style="43" customWidth="1"/>
    <col min="9989" max="9990" width="10.296875" style="43" customWidth="1"/>
    <col min="9991" max="9991" width="12.3984375" style="43" customWidth="1"/>
    <col min="9992" max="9993" width="8.8984375" style="43"/>
    <col min="9994" max="9994" width="7.8984375" style="43" customWidth="1"/>
    <col min="9995" max="10240" width="8.8984375" style="43"/>
    <col min="10241" max="10241" width="37.09765625" style="43" customWidth="1"/>
    <col min="10242" max="10243" width="10.59765625" style="43" customWidth="1"/>
    <col min="10244" max="10244" width="13" style="43" customWidth="1"/>
    <col min="10245" max="10246" width="10.296875" style="43" customWidth="1"/>
    <col min="10247" max="10247" width="12.3984375" style="43" customWidth="1"/>
    <col min="10248" max="10249" width="8.8984375" style="43"/>
    <col min="10250" max="10250" width="7.8984375" style="43" customWidth="1"/>
    <col min="10251" max="10496" width="8.8984375" style="43"/>
    <col min="10497" max="10497" width="37.09765625" style="43" customWidth="1"/>
    <col min="10498" max="10499" width="10.59765625" style="43" customWidth="1"/>
    <col min="10500" max="10500" width="13" style="43" customWidth="1"/>
    <col min="10501" max="10502" width="10.296875" style="43" customWidth="1"/>
    <col min="10503" max="10503" width="12.3984375" style="43" customWidth="1"/>
    <col min="10504" max="10505" width="8.8984375" style="43"/>
    <col min="10506" max="10506" width="7.8984375" style="43" customWidth="1"/>
    <col min="10507" max="10752" width="8.8984375" style="43"/>
    <col min="10753" max="10753" width="37.09765625" style="43" customWidth="1"/>
    <col min="10754" max="10755" width="10.59765625" style="43" customWidth="1"/>
    <col min="10756" max="10756" width="13" style="43" customWidth="1"/>
    <col min="10757" max="10758" width="10.296875" style="43" customWidth="1"/>
    <col min="10759" max="10759" width="12.3984375" style="43" customWidth="1"/>
    <col min="10760" max="10761" width="8.8984375" style="43"/>
    <col min="10762" max="10762" width="7.8984375" style="43" customWidth="1"/>
    <col min="10763" max="11008" width="8.8984375" style="43"/>
    <col min="11009" max="11009" width="37.09765625" style="43" customWidth="1"/>
    <col min="11010" max="11011" width="10.59765625" style="43" customWidth="1"/>
    <col min="11012" max="11012" width="13" style="43" customWidth="1"/>
    <col min="11013" max="11014" width="10.296875" style="43" customWidth="1"/>
    <col min="11015" max="11015" width="12.3984375" style="43" customWidth="1"/>
    <col min="11016" max="11017" width="8.8984375" style="43"/>
    <col min="11018" max="11018" width="7.8984375" style="43" customWidth="1"/>
    <col min="11019" max="11264" width="8.8984375" style="43"/>
    <col min="11265" max="11265" width="37.09765625" style="43" customWidth="1"/>
    <col min="11266" max="11267" width="10.59765625" style="43" customWidth="1"/>
    <col min="11268" max="11268" width="13" style="43" customWidth="1"/>
    <col min="11269" max="11270" width="10.296875" style="43" customWidth="1"/>
    <col min="11271" max="11271" width="12.3984375" style="43" customWidth="1"/>
    <col min="11272" max="11273" width="8.8984375" style="43"/>
    <col min="11274" max="11274" width="7.8984375" style="43" customWidth="1"/>
    <col min="11275" max="11520" width="8.8984375" style="43"/>
    <col min="11521" max="11521" width="37.09765625" style="43" customWidth="1"/>
    <col min="11522" max="11523" width="10.59765625" style="43" customWidth="1"/>
    <col min="11524" max="11524" width="13" style="43" customWidth="1"/>
    <col min="11525" max="11526" width="10.296875" style="43" customWidth="1"/>
    <col min="11527" max="11527" width="12.3984375" style="43" customWidth="1"/>
    <col min="11528" max="11529" width="8.8984375" style="43"/>
    <col min="11530" max="11530" width="7.8984375" style="43" customWidth="1"/>
    <col min="11531" max="11776" width="8.8984375" style="43"/>
    <col min="11777" max="11777" width="37.09765625" style="43" customWidth="1"/>
    <col min="11778" max="11779" width="10.59765625" style="43" customWidth="1"/>
    <col min="11780" max="11780" width="13" style="43" customWidth="1"/>
    <col min="11781" max="11782" width="10.296875" style="43" customWidth="1"/>
    <col min="11783" max="11783" width="12.3984375" style="43" customWidth="1"/>
    <col min="11784" max="11785" width="8.8984375" style="43"/>
    <col min="11786" max="11786" width="7.8984375" style="43" customWidth="1"/>
    <col min="11787" max="12032" width="8.8984375" style="43"/>
    <col min="12033" max="12033" width="37.09765625" style="43" customWidth="1"/>
    <col min="12034" max="12035" width="10.59765625" style="43" customWidth="1"/>
    <col min="12036" max="12036" width="13" style="43" customWidth="1"/>
    <col min="12037" max="12038" width="10.296875" style="43" customWidth="1"/>
    <col min="12039" max="12039" width="12.3984375" style="43" customWidth="1"/>
    <col min="12040" max="12041" width="8.8984375" style="43"/>
    <col min="12042" max="12042" width="7.8984375" style="43" customWidth="1"/>
    <col min="12043" max="12288" width="8.8984375" style="43"/>
    <col min="12289" max="12289" width="37.09765625" style="43" customWidth="1"/>
    <col min="12290" max="12291" width="10.59765625" style="43" customWidth="1"/>
    <col min="12292" max="12292" width="13" style="43" customWidth="1"/>
    <col min="12293" max="12294" width="10.296875" style="43" customWidth="1"/>
    <col min="12295" max="12295" width="12.3984375" style="43" customWidth="1"/>
    <col min="12296" max="12297" width="8.8984375" style="43"/>
    <col min="12298" max="12298" width="7.8984375" style="43" customWidth="1"/>
    <col min="12299" max="12544" width="8.8984375" style="43"/>
    <col min="12545" max="12545" width="37.09765625" style="43" customWidth="1"/>
    <col min="12546" max="12547" width="10.59765625" style="43" customWidth="1"/>
    <col min="12548" max="12548" width="13" style="43" customWidth="1"/>
    <col min="12549" max="12550" width="10.296875" style="43" customWidth="1"/>
    <col min="12551" max="12551" width="12.3984375" style="43" customWidth="1"/>
    <col min="12552" max="12553" width="8.8984375" style="43"/>
    <col min="12554" max="12554" width="7.8984375" style="43" customWidth="1"/>
    <col min="12555" max="12800" width="8.8984375" style="43"/>
    <col min="12801" max="12801" width="37.09765625" style="43" customWidth="1"/>
    <col min="12802" max="12803" width="10.59765625" style="43" customWidth="1"/>
    <col min="12804" max="12804" width="13" style="43" customWidth="1"/>
    <col min="12805" max="12806" width="10.296875" style="43" customWidth="1"/>
    <col min="12807" max="12807" width="12.3984375" style="43" customWidth="1"/>
    <col min="12808" max="12809" width="8.8984375" style="43"/>
    <col min="12810" max="12810" width="7.8984375" style="43" customWidth="1"/>
    <col min="12811" max="13056" width="8.8984375" style="43"/>
    <col min="13057" max="13057" width="37.09765625" style="43" customWidth="1"/>
    <col min="13058" max="13059" width="10.59765625" style="43" customWidth="1"/>
    <col min="13060" max="13060" width="13" style="43" customWidth="1"/>
    <col min="13061" max="13062" width="10.296875" style="43" customWidth="1"/>
    <col min="13063" max="13063" width="12.3984375" style="43" customWidth="1"/>
    <col min="13064" max="13065" width="8.8984375" style="43"/>
    <col min="13066" max="13066" width="7.8984375" style="43" customWidth="1"/>
    <col min="13067" max="13312" width="8.8984375" style="43"/>
    <col min="13313" max="13313" width="37.09765625" style="43" customWidth="1"/>
    <col min="13314" max="13315" width="10.59765625" style="43" customWidth="1"/>
    <col min="13316" max="13316" width="13" style="43" customWidth="1"/>
    <col min="13317" max="13318" width="10.296875" style="43" customWidth="1"/>
    <col min="13319" max="13319" width="12.3984375" style="43" customWidth="1"/>
    <col min="13320" max="13321" width="8.8984375" style="43"/>
    <col min="13322" max="13322" width="7.8984375" style="43" customWidth="1"/>
    <col min="13323" max="13568" width="8.8984375" style="43"/>
    <col min="13569" max="13569" width="37.09765625" style="43" customWidth="1"/>
    <col min="13570" max="13571" width="10.59765625" style="43" customWidth="1"/>
    <col min="13572" max="13572" width="13" style="43" customWidth="1"/>
    <col min="13573" max="13574" width="10.296875" style="43" customWidth="1"/>
    <col min="13575" max="13575" width="12.3984375" style="43" customWidth="1"/>
    <col min="13576" max="13577" width="8.8984375" style="43"/>
    <col min="13578" max="13578" width="7.8984375" style="43" customWidth="1"/>
    <col min="13579" max="13824" width="8.8984375" style="43"/>
    <col min="13825" max="13825" width="37.09765625" style="43" customWidth="1"/>
    <col min="13826" max="13827" width="10.59765625" style="43" customWidth="1"/>
    <col min="13828" max="13828" width="13" style="43" customWidth="1"/>
    <col min="13829" max="13830" width="10.296875" style="43" customWidth="1"/>
    <col min="13831" max="13831" width="12.3984375" style="43" customWidth="1"/>
    <col min="13832" max="13833" width="8.8984375" style="43"/>
    <col min="13834" max="13834" width="7.8984375" style="43" customWidth="1"/>
    <col min="13835" max="14080" width="8.8984375" style="43"/>
    <col min="14081" max="14081" width="37.09765625" style="43" customWidth="1"/>
    <col min="14082" max="14083" width="10.59765625" style="43" customWidth="1"/>
    <col min="14084" max="14084" width="13" style="43" customWidth="1"/>
    <col min="14085" max="14086" width="10.296875" style="43" customWidth="1"/>
    <col min="14087" max="14087" width="12.3984375" style="43" customWidth="1"/>
    <col min="14088" max="14089" width="8.8984375" style="43"/>
    <col min="14090" max="14090" width="7.8984375" style="43" customWidth="1"/>
    <col min="14091" max="14336" width="8.8984375" style="43"/>
    <col min="14337" max="14337" width="37.09765625" style="43" customWidth="1"/>
    <col min="14338" max="14339" width="10.59765625" style="43" customWidth="1"/>
    <col min="14340" max="14340" width="13" style="43" customWidth="1"/>
    <col min="14341" max="14342" width="10.296875" style="43" customWidth="1"/>
    <col min="14343" max="14343" width="12.3984375" style="43" customWidth="1"/>
    <col min="14344" max="14345" width="8.8984375" style="43"/>
    <col min="14346" max="14346" width="7.8984375" style="43" customWidth="1"/>
    <col min="14347" max="14592" width="8.8984375" style="43"/>
    <col min="14593" max="14593" width="37.09765625" style="43" customWidth="1"/>
    <col min="14594" max="14595" width="10.59765625" style="43" customWidth="1"/>
    <col min="14596" max="14596" width="13" style="43" customWidth="1"/>
    <col min="14597" max="14598" width="10.296875" style="43" customWidth="1"/>
    <col min="14599" max="14599" width="12.3984375" style="43" customWidth="1"/>
    <col min="14600" max="14601" width="8.8984375" style="43"/>
    <col min="14602" max="14602" width="7.8984375" style="43" customWidth="1"/>
    <col min="14603" max="14848" width="8.8984375" style="43"/>
    <col min="14849" max="14849" width="37.09765625" style="43" customWidth="1"/>
    <col min="14850" max="14851" width="10.59765625" style="43" customWidth="1"/>
    <col min="14852" max="14852" width="13" style="43" customWidth="1"/>
    <col min="14853" max="14854" width="10.296875" style="43" customWidth="1"/>
    <col min="14855" max="14855" width="12.3984375" style="43" customWidth="1"/>
    <col min="14856" max="14857" width="8.8984375" style="43"/>
    <col min="14858" max="14858" width="7.8984375" style="43" customWidth="1"/>
    <col min="14859" max="15104" width="8.8984375" style="43"/>
    <col min="15105" max="15105" width="37.09765625" style="43" customWidth="1"/>
    <col min="15106" max="15107" width="10.59765625" style="43" customWidth="1"/>
    <col min="15108" max="15108" width="13" style="43" customWidth="1"/>
    <col min="15109" max="15110" width="10.296875" style="43" customWidth="1"/>
    <col min="15111" max="15111" width="12.3984375" style="43" customWidth="1"/>
    <col min="15112" max="15113" width="8.8984375" style="43"/>
    <col min="15114" max="15114" width="7.8984375" style="43" customWidth="1"/>
    <col min="15115" max="15360" width="8.8984375" style="43"/>
    <col min="15361" max="15361" width="37.09765625" style="43" customWidth="1"/>
    <col min="15362" max="15363" width="10.59765625" style="43" customWidth="1"/>
    <col min="15364" max="15364" width="13" style="43" customWidth="1"/>
    <col min="15365" max="15366" width="10.296875" style="43" customWidth="1"/>
    <col min="15367" max="15367" width="12.3984375" style="43" customWidth="1"/>
    <col min="15368" max="15369" width="8.8984375" style="43"/>
    <col min="15370" max="15370" width="7.8984375" style="43" customWidth="1"/>
    <col min="15371" max="15616" width="8.8984375" style="43"/>
    <col min="15617" max="15617" width="37.09765625" style="43" customWidth="1"/>
    <col min="15618" max="15619" width="10.59765625" style="43" customWidth="1"/>
    <col min="15620" max="15620" width="13" style="43" customWidth="1"/>
    <col min="15621" max="15622" width="10.296875" style="43" customWidth="1"/>
    <col min="15623" max="15623" width="12.3984375" style="43" customWidth="1"/>
    <col min="15624" max="15625" width="8.8984375" style="43"/>
    <col min="15626" max="15626" width="7.8984375" style="43" customWidth="1"/>
    <col min="15627" max="15872" width="8.8984375" style="43"/>
    <col min="15873" max="15873" width="37.09765625" style="43" customWidth="1"/>
    <col min="15874" max="15875" width="10.59765625" style="43" customWidth="1"/>
    <col min="15876" max="15876" width="13" style="43" customWidth="1"/>
    <col min="15877" max="15878" width="10.296875" style="43" customWidth="1"/>
    <col min="15879" max="15879" width="12.3984375" style="43" customWidth="1"/>
    <col min="15880" max="15881" width="8.8984375" style="43"/>
    <col min="15882" max="15882" width="7.8984375" style="43" customWidth="1"/>
    <col min="15883" max="16128" width="8.8984375" style="43"/>
    <col min="16129" max="16129" width="37.09765625" style="43" customWidth="1"/>
    <col min="16130" max="16131" width="10.59765625" style="43" customWidth="1"/>
    <col min="16132" max="16132" width="13" style="43" customWidth="1"/>
    <col min="16133" max="16134" width="10.296875" style="43" customWidth="1"/>
    <col min="16135" max="16135" width="12.3984375" style="43" customWidth="1"/>
    <col min="16136" max="16137" width="8.8984375" style="43"/>
    <col min="16138" max="16138" width="7.8984375" style="43" customWidth="1"/>
    <col min="16139" max="16384" width="8.8984375" style="43"/>
  </cols>
  <sheetData>
    <row r="1" spans="1:13" s="26" customFormat="1" ht="22.75" x14ac:dyDescent="0.4">
      <c r="A1" s="318" t="s">
        <v>308</v>
      </c>
      <c r="B1" s="318"/>
      <c r="C1" s="318"/>
      <c r="D1" s="318"/>
      <c r="E1" s="318"/>
      <c r="F1" s="318"/>
      <c r="G1" s="318"/>
      <c r="H1" s="318"/>
      <c r="I1" s="318"/>
      <c r="J1" s="227"/>
      <c r="K1" s="227"/>
    </row>
    <row r="2" spans="1:13" s="26" customFormat="1" ht="19.55" customHeight="1" x14ac:dyDescent="0.35">
      <c r="A2" s="330" t="s">
        <v>77</v>
      </c>
      <c r="B2" s="330"/>
      <c r="C2" s="330"/>
      <c r="D2" s="330"/>
      <c r="E2" s="330"/>
      <c r="F2" s="330"/>
      <c r="G2" s="330"/>
      <c r="H2" s="330"/>
      <c r="I2" s="330"/>
      <c r="J2" s="228"/>
      <c r="K2" s="228"/>
    </row>
    <row r="3" spans="1:13" s="29" customFormat="1" ht="20.25" customHeight="1" x14ac:dyDescent="0.2">
      <c r="A3" s="27"/>
      <c r="B3" s="124"/>
      <c r="C3" s="124"/>
      <c r="D3" s="124"/>
      <c r="E3" s="124"/>
      <c r="F3" s="124"/>
      <c r="G3" s="124"/>
      <c r="H3" s="124"/>
      <c r="I3" s="229" t="s">
        <v>174</v>
      </c>
    </row>
    <row r="4" spans="1:13" s="29" customFormat="1" ht="34.5" customHeight="1" x14ac:dyDescent="0.2">
      <c r="A4" s="332"/>
      <c r="B4" s="333" t="s">
        <v>309</v>
      </c>
      <c r="C4" s="334"/>
      <c r="D4" s="334"/>
      <c r="E4" s="335"/>
      <c r="F4" s="336" t="s">
        <v>310</v>
      </c>
      <c r="G4" s="337"/>
      <c r="H4" s="337"/>
      <c r="I4" s="338"/>
    </row>
    <row r="5" spans="1:13" s="29" customFormat="1" ht="69.8" customHeight="1" x14ac:dyDescent="0.2">
      <c r="A5" s="332"/>
      <c r="B5" s="230" t="s">
        <v>311</v>
      </c>
      <c r="C5" s="230" t="s">
        <v>312</v>
      </c>
      <c r="D5" s="230" t="s">
        <v>313</v>
      </c>
      <c r="E5" s="230" t="s">
        <v>312</v>
      </c>
      <c r="F5" s="230" t="s">
        <v>311</v>
      </c>
      <c r="G5" s="230" t="s">
        <v>312</v>
      </c>
      <c r="H5" s="230" t="s">
        <v>313</v>
      </c>
      <c r="I5" s="230" t="s">
        <v>312</v>
      </c>
    </row>
    <row r="6" spans="1:13" s="33" customFormat="1" ht="34.5" customHeight="1" x14ac:dyDescent="0.3">
      <c r="A6" s="65" t="s">
        <v>78</v>
      </c>
      <c r="B6" s="232">
        <f>SUM(B7:B30)</f>
        <v>1480</v>
      </c>
      <c r="C6" s="233">
        <v>50.580997949419007</v>
      </c>
      <c r="D6" s="232">
        <f>SUM(D7:D30)</f>
        <v>1446</v>
      </c>
      <c r="E6" s="234">
        <v>49.4</v>
      </c>
      <c r="F6" s="232">
        <f>SUM(F7:F30)</f>
        <v>1297</v>
      </c>
      <c r="G6" s="233">
        <v>50.3</v>
      </c>
      <c r="H6" s="232">
        <f>SUM(H7:H30)</f>
        <v>1279</v>
      </c>
      <c r="I6" s="234">
        <v>49.7</v>
      </c>
      <c r="K6" s="232"/>
      <c r="L6" s="232"/>
    </row>
    <row r="7" spans="1:13" ht="15.55" x14ac:dyDescent="0.25">
      <c r="A7" s="38" t="s">
        <v>48</v>
      </c>
      <c r="B7" s="273">
        <v>659</v>
      </c>
      <c r="C7" s="282">
        <v>55.752961082910325</v>
      </c>
      <c r="D7" s="283">
        <v>523</v>
      </c>
      <c r="E7" s="284">
        <v>44.247038917089675</v>
      </c>
      <c r="F7" s="241">
        <v>582</v>
      </c>
      <c r="G7" s="242">
        <v>45.556594948550043</v>
      </c>
      <c r="H7" s="243">
        <v>487</v>
      </c>
      <c r="I7" s="244">
        <v>54.443405051449957</v>
      </c>
      <c r="J7" s="42"/>
      <c r="L7" s="248"/>
      <c r="M7" s="45"/>
    </row>
    <row r="8" spans="1:13" ht="15.55" x14ac:dyDescent="0.25">
      <c r="A8" s="38" t="s">
        <v>49</v>
      </c>
      <c r="B8" s="259">
        <v>17</v>
      </c>
      <c r="C8" s="286">
        <v>41.463414634146339</v>
      </c>
      <c r="D8" s="283">
        <v>24</v>
      </c>
      <c r="E8" s="287">
        <v>58.536585365853654</v>
      </c>
      <c r="F8" s="39">
        <v>17</v>
      </c>
      <c r="G8" s="245">
        <v>52.777777777777779</v>
      </c>
      <c r="H8" s="243">
        <v>19</v>
      </c>
      <c r="I8" s="246">
        <v>47.222222222222221</v>
      </c>
      <c r="J8" s="42"/>
      <c r="L8" s="248"/>
      <c r="M8" s="45"/>
    </row>
    <row r="9" spans="1:13" s="46" customFormat="1" ht="15.55" x14ac:dyDescent="0.25">
      <c r="A9" s="38" t="s">
        <v>50</v>
      </c>
      <c r="B9" s="259">
        <v>1</v>
      </c>
      <c r="C9" s="286">
        <v>50</v>
      </c>
      <c r="D9" s="283">
        <v>1</v>
      </c>
      <c r="E9" s="287">
        <v>50</v>
      </c>
      <c r="F9" s="39">
        <v>1</v>
      </c>
      <c r="G9" s="245">
        <v>50</v>
      </c>
      <c r="H9" s="243">
        <v>1</v>
      </c>
      <c r="I9" s="246">
        <v>50</v>
      </c>
      <c r="J9" s="42"/>
      <c r="K9" s="43"/>
      <c r="L9" s="248"/>
      <c r="M9" s="45"/>
    </row>
    <row r="10" spans="1:13" ht="15.55" x14ac:dyDescent="0.25">
      <c r="A10" s="38" t="s">
        <v>51</v>
      </c>
      <c r="B10" s="259">
        <v>43</v>
      </c>
      <c r="C10" s="286">
        <v>71.666666666666671</v>
      </c>
      <c r="D10" s="283">
        <v>17</v>
      </c>
      <c r="E10" s="287">
        <v>28.333333333333332</v>
      </c>
      <c r="F10" s="39">
        <v>40</v>
      </c>
      <c r="G10" s="245">
        <v>29.82456140350877</v>
      </c>
      <c r="H10" s="243">
        <v>17</v>
      </c>
      <c r="I10" s="246">
        <v>70.175438596491219</v>
      </c>
      <c r="J10" s="42"/>
      <c r="L10" s="248"/>
      <c r="M10" s="45"/>
    </row>
    <row r="11" spans="1:13" ht="15.55" x14ac:dyDescent="0.25">
      <c r="A11" s="38" t="s">
        <v>52</v>
      </c>
      <c r="B11" s="259">
        <v>65</v>
      </c>
      <c r="C11" s="286">
        <v>87.837837837837839</v>
      </c>
      <c r="D11" s="283">
        <v>9</v>
      </c>
      <c r="E11" s="287">
        <v>12.162162162162163</v>
      </c>
      <c r="F11" s="39">
        <v>55</v>
      </c>
      <c r="G11" s="245">
        <v>8.3333333333333321</v>
      </c>
      <c r="H11" s="243">
        <v>5</v>
      </c>
      <c r="I11" s="246">
        <v>91.666666666666657</v>
      </c>
      <c r="J11" s="42"/>
      <c r="L11" s="248"/>
      <c r="M11" s="45"/>
    </row>
    <row r="12" spans="1:13" ht="15.55" x14ac:dyDescent="0.25">
      <c r="A12" s="38" t="s">
        <v>53</v>
      </c>
      <c r="B12" s="259">
        <v>26</v>
      </c>
      <c r="C12" s="286">
        <v>70.270270270270274</v>
      </c>
      <c r="D12" s="283">
        <v>11</v>
      </c>
      <c r="E12" s="287">
        <v>29.72972972972973</v>
      </c>
      <c r="F12" s="39">
        <v>26</v>
      </c>
      <c r="G12" s="245">
        <v>25.714285714285712</v>
      </c>
      <c r="H12" s="243">
        <v>9</v>
      </c>
      <c r="I12" s="246">
        <v>74.285714285714292</v>
      </c>
      <c r="J12" s="42"/>
      <c r="L12" s="248"/>
      <c r="M12" s="45"/>
    </row>
    <row r="13" spans="1:13" ht="46.55" x14ac:dyDescent="0.25">
      <c r="A13" s="38" t="s">
        <v>54</v>
      </c>
      <c r="B13" s="259">
        <v>21</v>
      </c>
      <c r="C13" s="286">
        <v>38.181818181818187</v>
      </c>
      <c r="D13" s="283">
        <v>34</v>
      </c>
      <c r="E13" s="287">
        <v>61.818181818181813</v>
      </c>
      <c r="F13" s="39">
        <v>18</v>
      </c>
      <c r="G13" s="245">
        <v>61.702127659574465</v>
      </c>
      <c r="H13" s="243">
        <v>29</v>
      </c>
      <c r="I13" s="246">
        <v>38.297872340425535</v>
      </c>
      <c r="J13" s="42"/>
      <c r="L13" s="248"/>
      <c r="M13" s="45"/>
    </row>
    <row r="14" spans="1:13" ht="15.55" x14ac:dyDescent="0.25">
      <c r="A14" s="38" t="s">
        <v>55</v>
      </c>
      <c r="B14" s="259">
        <v>37</v>
      </c>
      <c r="C14" s="286">
        <v>50</v>
      </c>
      <c r="D14" s="283">
        <v>37</v>
      </c>
      <c r="E14" s="287">
        <v>50</v>
      </c>
      <c r="F14" s="39">
        <v>32</v>
      </c>
      <c r="G14" s="245">
        <v>51.515151515151516</v>
      </c>
      <c r="H14" s="243">
        <v>34</v>
      </c>
      <c r="I14" s="246">
        <v>48.484848484848484</v>
      </c>
      <c r="J14" s="42"/>
      <c r="L14" s="248"/>
      <c r="M14" s="45"/>
    </row>
    <row r="15" spans="1:13" ht="15.55" x14ac:dyDescent="0.25">
      <c r="A15" s="38" t="s">
        <v>56</v>
      </c>
      <c r="B15" s="259">
        <v>67</v>
      </c>
      <c r="C15" s="286">
        <v>57.758620689655174</v>
      </c>
      <c r="D15" s="283">
        <v>49</v>
      </c>
      <c r="E15" s="287">
        <v>42.241379310344826</v>
      </c>
      <c r="F15" s="39">
        <v>44</v>
      </c>
      <c r="G15" s="245">
        <v>44.303797468354425</v>
      </c>
      <c r="H15" s="243">
        <v>35</v>
      </c>
      <c r="I15" s="246">
        <v>55.696202531645568</v>
      </c>
      <c r="J15" s="42"/>
      <c r="L15" s="248"/>
      <c r="M15" s="45"/>
    </row>
    <row r="16" spans="1:13" ht="15.55" x14ac:dyDescent="0.25">
      <c r="A16" s="38" t="s">
        <v>57</v>
      </c>
      <c r="B16" s="259">
        <v>1</v>
      </c>
      <c r="C16" s="286">
        <v>20</v>
      </c>
      <c r="D16" s="283">
        <v>4</v>
      </c>
      <c r="E16" s="287">
        <v>80</v>
      </c>
      <c r="F16" s="39">
        <v>0</v>
      </c>
      <c r="G16" s="245">
        <v>100</v>
      </c>
      <c r="H16" s="243">
        <v>3</v>
      </c>
      <c r="I16" s="246">
        <v>0</v>
      </c>
      <c r="J16" s="42"/>
      <c r="L16" s="248"/>
      <c r="M16" s="45"/>
    </row>
    <row r="17" spans="1:13" ht="15.55" x14ac:dyDescent="0.25">
      <c r="A17" s="38" t="s">
        <v>58</v>
      </c>
      <c r="B17" s="259">
        <v>28</v>
      </c>
      <c r="C17" s="286">
        <v>46.666666666666664</v>
      </c>
      <c r="D17" s="283">
        <v>32</v>
      </c>
      <c r="E17" s="287">
        <v>53.333333333333336</v>
      </c>
      <c r="F17" s="39">
        <v>25</v>
      </c>
      <c r="G17" s="245">
        <v>51.923076923076927</v>
      </c>
      <c r="H17" s="243">
        <v>27</v>
      </c>
      <c r="I17" s="246">
        <v>48.07692307692308</v>
      </c>
      <c r="J17" s="42"/>
      <c r="L17" s="248"/>
      <c r="M17" s="45"/>
    </row>
    <row r="18" spans="1:13" ht="31.05" x14ac:dyDescent="0.25">
      <c r="A18" s="38" t="s">
        <v>59</v>
      </c>
      <c r="B18" s="259">
        <v>30</v>
      </c>
      <c r="C18" s="286">
        <v>57.692307692307686</v>
      </c>
      <c r="D18" s="283">
        <v>22</v>
      </c>
      <c r="E18" s="287">
        <v>42.307692307692307</v>
      </c>
      <c r="F18" s="39">
        <v>25</v>
      </c>
      <c r="G18" s="245">
        <v>43.18181818181818</v>
      </c>
      <c r="H18" s="243">
        <v>19</v>
      </c>
      <c r="I18" s="246">
        <v>56.81818181818182</v>
      </c>
      <c r="J18" s="42"/>
      <c r="L18" s="248"/>
      <c r="M18" s="45"/>
    </row>
    <row r="19" spans="1:13" ht="15.55" x14ac:dyDescent="0.25">
      <c r="A19" s="38" t="s">
        <v>60</v>
      </c>
      <c r="B19" s="259">
        <v>96</v>
      </c>
      <c r="C19" s="286">
        <v>49.484536082474229</v>
      </c>
      <c r="D19" s="283">
        <v>98</v>
      </c>
      <c r="E19" s="287">
        <v>50.515463917525771</v>
      </c>
      <c r="F19" s="39">
        <v>85</v>
      </c>
      <c r="G19" s="245">
        <v>49.704142011834321</v>
      </c>
      <c r="H19" s="243">
        <v>84</v>
      </c>
      <c r="I19" s="246">
        <v>50.295857988165679</v>
      </c>
      <c r="J19" s="42"/>
      <c r="L19" s="248"/>
      <c r="M19" s="45"/>
    </row>
    <row r="20" spans="1:13" ht="15.55" x14ac:dyDescent="0.25">
      <c r="A20" s="38" t="s">
        <v>61</v>
      </c>
      <c r="B20" s="259">
        <v>118</v>
      </c>
      <c r="C20" s="286">
        <v>38.943894389438945</v>
      </c>
      <c r="D20" s="283">
        <v>185</v>
      </c>
      <c r="E20" s="287">
        <v>61.056105610561048</v>
      </c>
      <c r="F20" s="39">
        <v>109</v>
      </c>
      <c r="G20" s="245">
        <v>60.791366906474821</v>
      </c>
      <c r="H20" s="243">
        <v>169</v>
      </c>
      <c r="I20" s="246">
        <v>39.208633093525179</v>
      </c>
      <c r="J20" s="42"/>
      <c r="L20" s="248"/>
      <c r="M20" s="45"/>
    </row>
    <row r="21" spans="1:13" ht="15.55" x14ac:dyDescent="0.25">
      <c r="A21" s="38" t="s">
        <v>62</v>
      </c>
      <c r="B21" s="259">
        <v>18</v>
      </c>
      <c r="C21" s="286">
        <v>25.714285714285712</v>
      </c>
      <c r="D21" s="283">
        <v>52</v>
      </c>
      <c r="E21" s="287">
        <v>74.285714285714292</v>
      </c>
      <c r="F21" s="39">
        <v>17</v>
      </c>
      <c r="G21" s="245">
        <v>73.015873015873012</v>
      </c>
      <c r="H21" s="243">
        <v>46</v>
      </c>
      <c r="I21" s="246">
        <v>26.984126984126984</v>
      </c>
      <c r="J21" s="42"/>
      <c r="L21" s="248"/>
      <c r="M21" s="45"/>
    </row>
    <row r="22" spans="1:13" ht="31.05" x14ac:dyDescent="0.25">
      <c r="A22" s="38" t="s">
        <v>63</v>
      </c>
      <c r="B22" s="259">
        <v>40</v>
      </c>
      <c r="C22" s="286">
        <v>35.714285714285715</v>
      </c>
      <c r="D22" s="283">
        <v>72</v>
      </c>
      <c r="E22" s="287">
        <v>64.285714285714292</v>
      </c>
      <c r="F22" s="39">
        <v>33</v>
      </c>
      <c r="G22" s="245">
        <v>64.130434782608688</v>
      </c>
      <c r="H22" s="243">
        <v>59</v>
      </c>
      <c r="I22" s="246">
        <v>35.869565217391305</v>
      </c>
      <c r="J22" s="42"/>
      <c r="L22" s="248"/>
      <c r="M22" s="45"/>
    </row>
    <row r="23" spans="1:13" ht="18.7" customHeight="1" x14ac:dyDescent="0.25">
      <c r="A23" s="38" t="s">
        <v>64</v>
      </c>
      <c r="B23" s="259">
        <v>8</v>
      </c>
      <c r="C23" s="286">
        <v>34.782608695652172</v>
      </c>
      <c r="D23" s="283">
        <v>15</v>
      </c>
      <c r="E23" s="287">
        <v>65.217391304347828</v>
      </c>
      <c r="F23" s="39">
        <v>8</v>
      </c>
      <c r="G23" s="245">
        <v>63.636363636363633</v>
      </c>
      <c r="H23" s="243">
        <v>14</v>
      </c>
      <c r="I23" s="246">
        <v>36.363636363636367</v>
      </c>
      <c r="J23" s="42"/>
      <c r="L23" s="248"/>
      <c r="M23" s="45"/>
    </row>
    <row r="24" spans="1:13" ht="15.55" x14ac:dyDescent="0.25">
      <c r="A24" s="38" t="s">
        <v>65</v>
      </c>
      <c r="B24" s="259">
        <v>21</v>
      </c>
      <c r="C24" s="286">
        <v>56.756756756756758</v>
      </c>
      <c r="D24" s="283">
        <v>16</v>
      </c>
      <c r="E24" s="287">
        <v>43.243243243243242</v>
      </c>
      <c r="F24" s="39">
        <v>17</v>
      </c>
      <c r="G24" s="245">
        <v>45.161290322580641</v>
      </c>
      <c r="H24" s="243">
        <v>14</v>
      </c>
      <c r="I24" s="246">
        <v>54.838709677419352</v>
      </c>
      <c r="J24" s="42"/>
      <c r="L24" s="248"/>
      <c r="M24" s="45"/>
    </row>
    <row r="25" spans="1:13" ht="15.55" x14ac:dyDescent="0.25">
      <c r="A25" s="38" t="s">
        <v>66</v>
      </c>
      <c r="B25" s="259">
        <v>20</v>
      </c>
      <c r="C25" s="286">
        <v>27.397260273972602</v>
      </c>
      <c r="D25" s="283">
        <v>53</v>
      </c>
      <c r="E25" s="287">
        <v>72.602739726027394</v>
      </c>
      <c r="F25" s="39">
        <v>14</v>
      </c>
      <c r="G25" s="245">
        <v>77.41935483870968</v>
      </c>
      <c r="H25" s="243">
        <v>48</v>
      </c>
      <c r="I25" s="246">
        <v>22.58064516129032</v>
      </c>
      <c r="J25" s="42"/>
      <c r="L25" s="248"/>
      <c r="M25" s="45"/>
    </row>
    <row r="26" spans="1:13" ht="31.05" x14ac:dyDescent="0.25">
      <c r="A26" s="38" t="s">
        <v>67</v>
      </c>
      <c r="B26" s="259">
        <v>10</v>
      </c>
      <c r="C26" s="286">
        <v>50</v>
      </c>
      <c r="D26" s="283">
        <v>10</v>
      </c>
      <c r="E26" s="287">
        <v>50</v>
      </c>
      <c r="F26" s="39">
        <v>10</v>
      </c>
      <c r="G26" s="245">
        <v>44.444444444444443</v>
      </c>
      <c r="H26" s="243">
        <v>8</v>
      </c>
      <c r="I26" s="246">
        <v>55.555555555555557</v>
      </c>
      <c r="L26" s="44"/>
    </row>
    <row r="27" spans="1:13" ht="15.55" x14ac:dyDescent="0.25">
      <c r="A27" s="38" t="s">
        <v>68</v>
      </c>
      <c r="B27" s="259">
        <v>12</v>
      </c>
      <c r="C27" s="286">
        <v>22.641509433962266</v>
      </c>
      <c r="D27" s="283">
        <v>41</v>
      </c>
      <c r="E27" s="287">
        <v>77.358490566037744</v>
      </c>
      <c r="F27" s="39">
        <v>11</v>
      </c>
      <c r="G27" s="245">
        <v>77.083333333333343</v>
      </c>
      <c r="H27" s="243">
        <v>37</v>
      </c>
      <c r="I27" s="246">
        <v>22.916666666666664</v>
      </c>
      <c r="L27" s="44"/>
    </row>
    <row r="28" spans="1:13" ht="15.55" x14ac:dyDescent="0.25">
      <c r="A28" s="38" t="s">
        <v>69</v>
      </c>
      <c r="B28" s="259">
        <v>39</v>
      </c>
      <c r="C28" s="286">
        <v>48.75</v>
      </c>
      <c r="D28" s="283">
        <v>41</v>
      </c>
      <c r="E28" s="287">
        <v>51.249999999999993</v>
      </c>
      <c r="F28" s="39">
        <v>33</v>
      </c>
      <c r="G28" s="245">
        <v>51.470588235294116</v>
      </c>
      <c r="H28" s="243">
        <v>35</v>
      </c>
      <c r="I28" s="246">
        <v>48.529411764705884</v>
      </c>
    </row>
    <row r="29" spans="1:13" ht="15.55" x14ac:dyDescent="0.25">
      <c r="A29" s="38" t="s">
        <v>70</v>
      </c>
      <c r="B29" s="259">
        <v>85</v>
      </c>
      <c r="C29" s="286">
        <v>70.833333333333343</v>
      </c>
      <c r="D29" s="283">
        <v>35</v>
      </c>
      <c r="E29" s="287">
        <v>29.166666666666668</v>
      </c>
      <c r="F29" s="39">
        <v>78</v>
      </c>
      <c r="G29" s="245">
        <v>24.271844660194176</v>
      </c>
      <c r="H29" s="243">
        <v>25</v>
      </c>
      <c r="I29" s="246">
        <v>75.728155339805824</v>
      </c>
    </row>
    <row r="30" spans="1:13" ht="15.55" x14ac:dyDescent="0.25">
      <c r="A30" s="38" t="s">
        <v>71</v>
      </c>
      <c r="B30" s="259">
        <v>18</v>
      </c>
      <c r="C30" s="286">
        <v>21.686746987951807</v>
      </c>
      <c r="D30" s="283">
        <v>65</v>
      </c>
      <c r="E30" s="287">
        <v>78.313253012048193</v>
      </c>
      <c r="F30" s="39">
        <v>17</v>
      </c>
      <c r="G30" s="245">
        <v>76.388888888888886</v>
      </c>
      <c r="H30" s="243">
        <v>55</v>
      </c>
      <c r="I30" s="246">
        <v>23.611111111111111</v>
      </c>
    </row>
    <row r="31" spans="1:13" x14ac:dyDescent="0.25">
      <c r="F31" s="43"/>
      <c r="G31" s="43"/>
      <c r="H31" s="43"/>
      <c r="I31" s="43"/>
    </row>
    <row r="32" spans="1:13" x14ac:dyDescent="0.25">
      <c r="F32" s="43"/>
      <c r="G32" s="43"/>
      <c r="H32" s="43"/>
      <c r="I32" s="43"/>
    </row>
    <row r="33" spans="6:9" x14ac:dyDescent="0.25">
      <c r="F33" s="43"/>
      <c r="G33" s="43"/>
      <c r="H33" s="43"/>
      <c r="I33" s="43"/>
    </row>
    <row r="34" spans="6:9" x14ac:dyDescent="0.25">
      <c r="F34" s="43"/>
      <c r="G34" s="43"/>
      <c r="H34" s="43"/>
      <c r="I34" s="43"/>
    </row>
    <row r="35" spans="6:9" x14ac:dyDescent="0.25">
      <c r="F35" s="43"/>
      <c r="G35" s="43"/>
      <c r="H35" s="43"/>
      <c r="I35" s="43"/>
    </row>
    <row r="36" spans="6:9" x14ac:dyDescent="0.25">
      <c r="F36" s="43"/>
      <c r="G36" s="43"/>
      <c r="H36" s="43"/>
      <c r="I36" s="43"/>
    </row>
    <row r="37" spans="6:9" x14ac:dyDescent="0.25">
      <c r="F37" s="43"/>
      <c r="G37" s="43"/>
      <c r="H37" s="43"/>
      <c r="I37" s="43"/>
    </row>
    <row r="38" spans="6:9" x14ac:dyDescent="0.25">
      <c r="F38" s="43"/>
      <c r="G38" s="43"/>
      <c r="H38" s="43"/>
      <c r="I38" s="43"/>
    </row>
    <row r="39" spans="6:9" x14ac:dyDescent="0.25">
      <c r="F39" s="43"/>
      <c r="G39" s="43"/>
      <c r="H39" s="43"/>
      <c r="I39" s="43"/>
    </row>
    <row r="40" spans="6:9" x14ac:dyDescent="0.25">
      <c r="F40" s="43"/>
      <c r="G40" s="43"/>
      <c r="H40" s="43"/>
      <c r="I40" s="43"/>
    </row>
    <row r="41" spans="6:9" x14ac:dyDescent="0.25">
      <c r="F41" s="43"/>
      <c r="G41" s="43"/>
      <c r="H41" s="43"/>
      <c r="I41" s="43"/>
    </row>
    <row r="42" spans="6:9" x14ac:dyDescent="0.25">
      <c r="F42" s="43"/>
      <c r="G42" s="43"/>
      <c r="H42" s="43"/>
      <c r="I42" s="43"/>
    </row>
    <row r="43" spans="6:9" x14ac:dyDescent="0.25">
      <c r="F43" s="43"/>
      <c r="G43" s="43"/>
      <c r="H43" s="43"/>
      <c r="I43" s="43"/>
    </row>
    <row r="44" spans="6:9" x14ac:dyDescent="0.25">
      <c r="F44" s="43"/>
      <c r="G44" s="43"/>
      <c r="H44" s="43"/>
      <c r="I44" s="43"/>
    </row>
    <row r="45" spans="6:9" x14ac:dyDescent="0.25">
      <c r="F45" s="43"/>
      <c r="G45" s="43"/>
      <c r="H45" s="43"/>
      <c r="I45" s="43"/>
    </row>
    <row r="46" spans="6:9" x14ac:dyDescent="0.25">
      <c r="F46" s="43"/>
      <c r="G46" s="43"/>
      <c r="H46" s="43"/>
      <c r="I46" s="43"/>
    </row>
    <row r="47" spans="6:9" x14ac:dyDescent="0.25">
      <c r="F47" s="43"/>
      <c r="G47" s="43"/>
      <c r="H47" s="43"/>
      <c r="I47" s="43"/>
    </row>
    <row r="48" spans="6:9" x14ac:dyDescent="0.25">
      <c r="F48" s="43"/>
      <c r="G48" s="43"/>
      <c r="H48" s="43"/>
      <c r="I48" s="43"/>
    </row>
    <row r="49" spans="6:9" x14ac:dyDescent="0.25">
      <c r="F49" s="43"/>
      <c r="G49" s="43"/>
      <c r="H49" s="43"/>
      <c r="I49" s="43"/>
    </row>
    <row r="50" spans="6:9" x14ac:dyDescent="0.25">
      <c r="F50" s="43"/>
      <c r="G50" s="43"/>
      <c r="H50" s="43"/>
      <c r="I50" s="43"/>
    </row>
    <row r="51" spans="6:9" x14ac:dyDescent="0.25">
      <c r="F51" s="43"/>
      <c r="G51" s="43"/>
      <c r="H51" s="43"/>
      <c r="I51" s="43"/>
    </row>
    <row r="52" spans="6:9" x14ac:dyDescent="0.25">
      <c r="F52" s="43"/>
      <c r="G52" s="43"/>
      <c r="H52" s="43"/>
      <c r="I52" s="43"/>
    </row>
    <row r="53" spans="6:9" x14ac:dyDescent="0.25">
      <c r="F53" s="43"/>
      <c r="G53" s="43"/>
      <c r="H53" s="43"/>
      <c r="I53" s="43"/>
    </row>
    <row r="54" spans="6:9" x14ac:dyDescent="0.25">
      <c r="F54" s="43"/>
      <c r="G54" s="43"/>
      <c r="H54" s="43"/>
      <c r="I54" s="43"/>
    </row>
    <row r="55" spans="6:9" x14ac:dyDescent="0.25">
      <c r="F55" s="43"/>
      <c r="G55" s="43"/>
      <c r="H55" s="43"/>
      <c r="I55" s="43"/>
    </row>
    <row r="56" spans="6:9" x14ac:dyDescent="0.25">
      <c r="F56" s="43"/>
      <c r="G56" s="43"/>
      <c r="H56" s="43"/>
      <c r="I56" s="43"/>
    </row>
    <row r="57" spans="6:9" x14ac:dyDescent="0.25">
      <c r="F57" s="43"/>
      <c r="G57" s="43"/>
      <c r="H57" s="43"/>
      <c r="I57" s="43"/>
    </row>
    <row r="58" spans="6:9" x14ac:dyDescent="0.25">
      <c r="F58" s="43"/>
      <c r="G58" s="43"/>
      <c r="H58" s="43"/>
      <c r="I58" s="43"/>
    </row>
    <row r="59" spans="6:9" x14ac:dyDescent="0.25">
      <c r="F59" s="43"/>
      <c r="G59" s="43"/>
      <c r="H59" s="43"/>
      <c r="I59" s="43"/>
    </row>
    <row r="60" spans="6:9" x14ac:dyDescent="0.25">
      <c r="F60" s="43"/>
      <c r="G60" s="43"/>
      <c r="H60" s="43"/>
      <c r="I60" s="43"/>
    </row>
    <row r="61" spans="6:9" x14ac:dyDescent="0.25">
      <c r="F61" s="43"/>
      <c r="G61" s="43"/>
      <c r="H61" s="43"/>
      <c r="I61" s="43"/>
    </row>
    <row r="62" spans="6:9" x14ac:dyDescent="0.25">
      <c r="F62" s="43"/>
      <c r="G62" s="43"/>
      <c r="H62" s="43"/>
      <c r="I62" s="43"/>
    </row>
    <row r="63" spans="6:9" x14ac:dyDescent="0.25">
      <c r="F63" s="43"/>
      <c r="G63" s="43"/>
      <c r="H63" s="43"/>
      <c r="I63" s="43"/>
    </row>
    <row r="64" spans="6:9" x14ac:dyDescent="0.25">
      <c r="F64" s="43"/>
      <c r="G64" s="43"/>
      <c r="H64" s="43"/>
      <c r="I64" s="43"/>
    </row>
    <row r="65" spans="6:9" x14ac:dyDescent="0.25">
      <c r="F65" s="43"/>
      <c r="G65" s="43"/>
      <c r="H65" s="43"/>
      <c r="I65" s="43"/>
    </row>
    <row r="66" spans="6:9" x14ac:dyDescent="0.25">
      <c r="F66" s="43"/>
      <c r="G66" s="43"/>
      <c r="H66" s="43"/>
      <c r="I66" s="43"/>
    </row>
    <row r="67" spans="6:9" x14ac:dyDescent="0.25">
      <c r="F67" s="43"/>
      <c r="G67" s="43"/>
      <c r="H67" s="43"/>
      <c r="I67" s="43"/>
    </row>
    <row r="68" spans="6:9" x14ac:dyDescent="0.25">
      <c r="F68" s="43"/>
      <c r="G68" s="43"/>
      <c r="H68" s="43"/>
      <c r="I68" s="43"/>
    </row>
    <row r="69" spans="6:9" x14ac:dyDescent="0.25">
      <c r="F69" s="43"/>
      <c r="G69" s="43"/>
      <c r="H69" s="43"/>
      <c r="I69" s="43"/>
    </row>
    <row r="70" spans="6:9" x14ac:dyDescent="0.25">
      <c r="F70" s="43"/>
      <c r="G70" s="43"/>
      <c r="H70" s="43"/>
      <c r="I70" s="43"/>
    </row>
    <row r="71" spans="6:9" x14ac:dyDescent="0.25">
      <c r="F71" s="43"/>
      <c r="G71" s="43"/>
      <c r="H71" s="43"/>
      <c r="I71" s="43"/>
    </row>
    <row r="72" spans="6:9" x14ac:dyDescent="0.25">
      <c r="F72" s="43"/>
      <c r="G72" s="43"/>
      <c r="H72" s="43"/>
      <c r="I72" s="43"/>
    </row>
    <row r="73" spans="6:9" x14ac:dyDescent="0.25">
      <c r="F73" s="43"/>
      <c r="G73" s="43"/>
      <c r="H73" s="43"/>
      <c r="I73" s="43"/>
    </row>
    <row r="74" spans="6:9" x14ac:dyDescent="0.25">
      <c r="F74" s="43"/>
      <c r="G74" s="43"/>
      <c r="H74" s="43"/>
      <c r="I74" s="43"/>
    </row>
    <row r="75" spans="6:9" x14ac:dyDescent="0.25">
      <c r="F75" s="43"/>
      <c r="G75" s="43"/>
      <c r="H75" s="43"/>
      <c r="I75" s="43"/>
    </row>
    <row r="76" spans="6:9" x14ac:dyDescent="0.25">
      <c r="F76" s="43"/>
      <c r="G76" s="43"/>
      <c r="H76" s="43"/>
      <c r="I76" s="43"/>
    </row>
    <row r="77" spans="6:9" x14ac:dyDescent="0.25">
      <c r="F77" s="43"/>
      <c r="G77" s="43"/>
      <c r="H77" s="43"/>
      <c r="I77" s="4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C7" sqref="C7"/>
    </sheetView>
  </sheetViews>
  <sheetFormatPr defaultColWidth="9.09765625" defaultRowHeight="15.55" x14ac:dyDescent="0.3"/>
  <cols>
    <col min="1" max="1" width="3.09765625" style="94" customWidth="1"/>
    <col min="2" max="2" width="42" style="105" customWidth="1"/>
    <col min="3" max="3" width="22.09765625" style="95" customWidth="1"/>
    <col min="4" max="4" width="26.3984375" style="95" customWidth="1"/>
    <col min="5" max="6" width="9.09765625" style="95"/>
    <col min="7" max="7" width="56.59765625" style="95" customWidth="1"/>
    <col min="8" max="16384" width="9.09765625" style="95"/>
  </cols>
  <sheetData>
    <row r="1" spans="1:6" ht="41.95" customHeight="1" x14ac:dyDescent="0.3">
      <c r="A1" s="322" t="s">
        <v>263</v>
      </c>
      <c r="B1" s="322"/>
      <c r="C1" s="322"/>
      <c r="D1" s="322"/>
    </row>
    <row r="2" spans="1:6" ht="20.25" customHeight="1" x14ac:dyDescent="0.3">
      <c r="B2" s="322" t="s">
        <v>408</v>
      </c>
      <c r="C2" s="322"/>
      <c r="D2" s="322"/>
    </row>
    <row r="4" spans="1:6" s="96" customFormat="1" ht="35.450000000000003" customHeight="1" x14ac:dyDescent="0.3">
      <c r="A4" s="220"/>
      <c r="B4" s="217" t="s">
        <v>89</v>
      </c>
      <c r="C4" s="218" t="s">
        <v>264</v>
      </c>
      <c r="D4" s="219" t="s">
        <v>178</v>
      </c>
    </row>
    <row r="5" spans="1:6" ht="46.55" x14ac:dyDescent="0.3">
      <c r="A5" s="97">
        <v>1</v>
      </c>
      <c r="B5" s="98" t="s">
        <v>265</v>
      </c>
      <c r="C5" s="121">
        <v>2356</v>
      </c>
      <c r="D5" s="121">
        <v>2274</v>
      </c>
      <c r="F5" s="117"/>
    </row>
    <row r="6" spans="1:6" ht="31.05" x14ac:dyDescent="0.3">
      <c r="A6" s="97">
        <v>2</v>
      </c>
      <c r="B6" s="98" t="s">
        <v>266</v>
      </c>
      <c r="C6" s="121">
        <v>1409</v>
      </c>
      <c r="D6" s="121">
        <v>1209</v>
      </c>
      <c r="F6" s="117"/>
    </row>
    <row r="7" spans="1:6" ht="62.05" x14ac:dyDescent="0.3">
      <c r="A7" s="97">
        <v>3</v>
      </c>
      <c r="B7" s="98" t="s">
        <v>267</v>
      </c>
      <c r="C7" s="121">
        <v>947</v>
      </c>
      <c r="D7" s="121">
        <v>859</v>
      </c>
      <c r="F7" s="117"/>
    </row>
    <row r="8" spans="1:6" s="99" customFormat="1" ht="35.35" customHeight="1" x14ac:dyDescent="0.3">
      <c r="A8" s="97">
        <v>4</v>
      </c>
      <c r="B8" s="98" t="s">
        <v>380</v>
      </c>
      <c r="C8" s="121">
        <v>564</v>
      </c>
      <c r="D8" s="121">
        <v>518</v>
      </c>
      <c r="F8" s="117"/>
    </row>
    <row r="9" spans="1:6" s="99" customFormat="1" ht="35.35" customHeight="1" x14ac:dyDescent="0.3">
      <c r="A9" s="97">
        <v>5</v>
      </c>
      <c r="B9" s="98" t="s">
        <v>282</v>
      </c>
      <c r="C9" s="121">
        <v>547</v>
      </c>
      <c r="D9" s="121">
        <v>541</v>
      </c>
      <c r="F9" s="117"/>
    </row>
    <row r="10" spans="1:6" s="99" customFormat="1" ht="31.05" x14ac:dyDescent="0.3">
      <c r="A10" s="97">
        <v>6</v>
      </c>
      <c r="B10" s="98" t="s">
        <v>271</v>
      </c>
      <c r="C10" s="121">
        <v>516</v>
      </c>
      <c r="D10" s="121">
        <v>326</v>
      </c>
      <c r="F10" s="117"/>
    </row>
    <row r="11" spans="1:6" s="99" customFormat="1" ht="30.05" customHeight="1" x14ac:dyDescent="0.3">
      <c r="A11" s="97">
        <v>7</v>
      </c>
      <c r="B11" s="98" t="s">
        <v>268</v>
      </c>
      <c r="C11" s="121">
        <v>496</v>
      </c>
      <c r="D11" s="121">
        <v>433</v>
      </c>
      <c r="F11" s="117"/>
    </row>
    <row r="12" spans="1:6" s="99" customFormat="1" ht="31.6" customHeight="1" x14ac:dyDescent="0.3">
      <c r="A12" s="97">
        <v>8</v>
      </c>
      <c r="B12" s="98" t="s">
        <v>269</v>
      </c>
      <c r="C12" s="121">
        <v>490</v>
      </c>
      <c r="D12" s="121">
        <v>451</v>
      </c>
      <c r="F12" s="117"/>
    </row>
    <row r="13" spans="1:6" s="99" customFormat="1" ht="26.35" customHeight="1" x14ac:dyDescent="0.3">
      <c r="A13" s="97">
        <v>9</v>
      </c>
      <c r="B13" s="98" t="s">
        <v>272</v>
      </c>
      <c r="C13" s="121">
        <v>446</v>
      </c>
      <c r="D13" s="121">
        <v>390</v>
      </c>
      <c r="F13" s="117"/>
    </row>
    <row r="14" spans="1:6" s="99" customFormat="1" ht="33.799999999999997" customHeight="1" x14ac:dyDescent="0.3">
      <c r="A14" s="97">
        <v>10</v>
      </c>
      <c r="B14" s="98" t="s">
        <v>277</v>
      </c>
      <c r="C14" s="121">
        <v>405</v>
      </c>
      <c r="D14" s="121">
        <v>381</v>
      </c>
      <c r="F14" s="117"/>
    </row>
    <row r="15" spans="1:6" s="99" customFormat="1" ht="51.8" customHeight="1" x14ac:dyDescent="0.3">
      <c r="B15" s="117"/>
    </row>
    <row r="16" spans="1:6" s="99" customFormat="1" ht="50.3" customHeight="1" x14ac:dyDescent="0.3">
      <c r="B16" s="117"/>
    </row>
    <row r="17" spans="1:2" s="99" customFormat="1" ht="26.35" customHeight="1" x14ac:dyDescent="0.3">
      <c r="B17" s="117"/>
    </row>
    <row r="18" spans="1:2" s="99" customFormat="1" x14ac:dyDescent="0.3">
      <c r="B18" s="117"/>
    </row>
    <row r="19" spans="1:2" s="99" customFormat="1" ht="18" customHeight="1" x14ac:dyDescent="0.3">
      <c r="B19" s="117"/>
    </row>
    <row r="20" spans="1:2" s="99" customFormat="1" x14ac:dyDescent="0.3">
      <c r="B20" s="117"/>
    </row>
    <row r="21" spans="1:2" s="99" customFormat="1" ht="29.25" customHeight="1" x14ac:dyDescent="0.3">
      <c r="B21" s="117"/>
    </row>
    <row r="22" spans="1:2" s="99" customFormat="1" ht="28.55" customHeight="1" x14ac:dyDescent="0.3">
      <c r="B22" s="117"/>
    </row>
    <row r="23" spans="1:2" s="99" customFormat="1" ht="18" customHeight="1" x14ac:dyDescent="0.3">
      <c r="B23" s="117"/>
    </row>
    <row r="24" spans="1:2" s="99" customFormat="1" ht="18" customHeight="1" x14ac:dyDescent="0.3">
      <c r="B24" s="117"/>
    </row>
    <row r="25" spans="1:2" s="99" customFormat="1" ht="18" customHeight="1" x14ac:dyDescent="0.3">
      <c r="A25" s="117"/>
    </row>
    <row r="26" spans="1:2" s="99" customFormat="1" ht="18" customHeight="1" x14ac:dyDescent="0.3">
      <c r="B26" s="117"/>
    </row>
    <row r="27" spans="1:2" s="99" customFormat="1" x14ac:dyDescent="0.3">
      <c r="B27" s="117"/>
    </row>
    <row r="28" spans="1:2" s="99" customFormat="1" ht="23.4" customHeight="1" x14ac:dyDescent="0.3">
      <c r="B28" s="117"/>
    </row>
    <row r="29" spans="1:2" s="99" customFormat="1" x14ac:dyDescent="0.3">
      <c r="B29" s="117"/>
    </row>
    <row r="30" spans="1:2" s="99" customFormat="1" ht="23.4" customHeight="1" x14ac:dyDescent="0.3">
      <c r="B30" s="117"/>
    </row>
    <row r="31" spans="1:2" s="99" customFormat="1" ht="23.4" customHeight="1" x14ac:dyDescent="0.3">
      <c r="B31" s="117"/>
    </row>
    <row r="32" spans="1:2" s="99" customFormat="1" x14ac:dyDescent="0.3">
      <c r="B32" s="117"/>
    </row>
    <row r="33" spans="1:2" s="99" customFormat="1" x14ac:dyDescent="0.3">
      <c r="B33" s="117"/>
    </row>
    <row r="34" spans="1:2" s="99" customFormat="1" ht="23.4" customHeight="1" x14ac:dyDescent="0.3">
      <c r="B34" s="117"/>
    </row>
    <row r="35" spans="1:2" s="99" customFormat="1" ht="23.4" customHeight="1" x14ac:dyDescent="0.3">
      <c r="B35" s="117"/>
    </row>
    <row r="36" spans="1:2" s="99" customFormat="1" ht="23.4" customHeight="1" x14ac:dyDescent="0.3">
      <c r="B36" s="117"/>
    </row>
    <row r="37" spans="1:2" s="99" customFormat="1" x14ac:dyDescent="0.3">
      <c r="B37" s="117"/>
    </row>
    <row r="38" spans="1:2" x14ac:dyDescent="0.3">
      <c r="A38" s="95"/>
      <c r="B38" s="117"/>
    </row>
    <row r="39" spans="1:2" ht="23.4" customHeight="1" x14ac:dyDescent="0.3">
      <c r="A39" s="95"/>
      <c r="B39" s="117"/>
    </row>
    <row r="40" spans="1:2" x14ac:dyDescent="0.3">
      <c r="A40" s="95"/>
      <c r="B40" s="117"/>
    </row>
    <row r="41" spans="1:2" x14ac:dyDescent="0.3">
      <c r="A41" s="95"/>
      <c r="B41" s="117"/>
    </row>
    <row r="42" spans="1:2" x14ac:dyDescent="0.3">
      <c r="A42" s="95"/>
      <c r="B42" s="117"/>
    </row>
    <row r="43" spans="1:2" x14ac:dyDescent="0.3">
      <c r="A43" s="95"/>
      <c r="B43" s="117"/>
    </row>
    <row r="44" spans="1:2" ht="23.4" customHeight="1" x14ac:dyDescent="0.3">
      <c r="A44" s="95"/>
      <c r="B44" s="117"/>
    </row>
    <row r="45" spans="1:2" x14ac:dyDescent="0.3">
      <c r="A45" s="95"/>
      <c r="B45" s="117"/>
    </row>
    <row r="46" spans="1:2" ht="23.4" customHeight="1" x14ac:dyDescent="0.3">
      <c r="A46" s="95"/>
      <c r="B46" s="117"/>
    </row>
    <row r="47" spans="1:2" ht="23.4" customHeight="1" x14ac:dyDescent="0.3">
      <c r="A47" s="95"/>
      <c r="B47" s="117"/>
    </row>
    <row r="48" spans="1:2" x14ac:dyDescent="0.3">
      <c r="A48" s="95"/>
      <c r="B48" s="117"/>
    </row>
    <row r="49" spans="1:6" ht="23.4" customHeight="1" x14ac:dyDescent="0.3">
      <c r="A49" s="95"/>
      <c r="B49" s="117"/>
    </row>
    <row r="50" spans="1:6" x14ac:dyDescent="0.3">
      <c r="A50" s="95"/>
      <c r="B50" s="117"/>
    </row>
    <row r="51" spans="1:6" x14ac:dyDescent="0.3">
      <c r="A51" s="95"/>
      <c r="B51" s="117"/>
    </row>
    <row r="52" spans="1:6" x14ac:dyDescent="0.3">
      <c r="F52" s="117"/>
    </row>
    <row r="53" spans="1:6" x14ac:dyDescent="0.3">
      <c r="F53" s="117"/>
    </row>
    <row r="54" spans="1:6" x14ac:dyDescent="0.3">
      <c r="F54" s="117"/>
    </row>
    <row r="55" spans="1:6" x14ac:dyDescent="0.3">
      <c r="F55" s="117"/>
    </row>
    <row r="56" spans="1:6" x14ac:dyDescent="0.3">
      <c r="F56" s="11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="90" zoomScaleNormal="100" zoomScaleSheetLayoutView="90" workbookViewId="0">
      <selection activeCell="B7" sqref="B7"/>
    </sheetView>
  </sheetViews>
  <sheetFormatPr defaultColWidth="9.09765625" defaultRowHeight="15.55" x14ac:dyDescent="0.3"/>
  <cols>
    <col min="1" max="1" width="3.09765625" style="94" customWidth="1"/>
    <col min="2" max="2" width="44.296875" style="105" customWidth="1"/>
    <col min="3" max="3" width="22.09765625" style="95" customWidth="1"/>
    <col min="4" max="4" width="26.3984375" style="95" customWidth="1"/>
    <col min="5" max="6" width="9.09765625" style="95"/>
    <col min="7" max="7" width="56.59765625" style="95" customWidth="1"/>
    <col min="8" max="16384" width="9.09765625" style="95"/>
  </cols>
  <sheetData>
    <row r="1" spans="1:6" ht="57.6" customHeight="1" x14ac:dyDescent="0.3">
      <c r="A1" s="322" t="s">
        <v>314</v>
      </c>
      <c r="B1" s="322"/>
      <c r="C1" s="322"/>
      <c r="D1" s="322"/>
    </row>
    <row r="2" spans="1:6" ht="20.25" customHeight="1" x14ac:dyDescent="0.3">
      <c r="B2" s="322" t="s">
        <v>408</v>
      </c>
      <c r="C2" s="322"/>
      <c r="D2" s="322"/>
    </row>
    <row r="4" spans="1:6" s="96" customFormat="1" ht="35.450000000000003" customHeight="1" x14ac:dyDescent="0.3">
      <c r="A4" s="226"/>
      <c r="B4" s="224" t="s">
        <v>89</v>
      </c>
      <c r="C4" s="225" t="s">
        <v>309</v>
      </c>
      <c r="D4" s="223" t="s">
        <v>310</v>
      </c>
    </row>
    <row r="5" spans="1:6" ht="36.700000000000003" customHeight="1" x14ac:dyDescent="0.3">
      <c r="A5" s="97">
        <v>1</v>
      </c>
      <c r="B5" s="98" t="s">
        <v>266</v>
      </c>
      <c r="C5" s="121">
        <v>1033</v>
      </c>
      <c r="D5" s="121">
        <v>873</v>
      </c>
      <c r="F5" s="117"/>
    </row>
    <row r="6" spans="1:6" ht="48.05" customHeight="1" x14ac:dyDescent="0.3">
      <c r="A6" s="97">
        <v>2</v>
      </c>
      <c r="B6" s="98" t="s">
        <v>267</v>
      </c>
      <c r="C6" s="121">
        <v>781</v>
      </c>
      <c r="D6" s="121">
        <v>713</v>
      </c>
      <c r="F6" s="117"/>
    </row>
    <row r="7" spans="1:6" ht="67.599999999999994" customHeight="1" x14ac:dyDescent="0.3">
      <c r="A7" s="97">
        <v>3</v>
      </c>
      <c r="B7" s="98" t="s">
        <v>265</v>
      </c>
      <c r="C7" s="121">
        <v>651</v>
      </c>
      <c r="D7" s="121">
        <v>617</v>
      </c>
      <c r="F7" s="117"/>
    </row>
    <row r="8" spans="1:6" s="99" customFormat="1" ht="31.6" customHeight="1" x14ac:dyDescent="0.3">
      <c r="A8" s="97">
        <v>4</v>
      </c>
      <c r="B8" s="98" t="s">
        <v>268</v>
      </c>
      <c r="C8" s="121">
        <v>440</v>
      </c>
      <c r="D8" s="121">
        <v>383</v>
      </c>
      <c r="F8" s="117"/>
    </row>
    <row r="9" spans="1:6" s="99" customFormat="1" ht="50.95" customHeight="1" x14ac:dyDescent="0.3">
      <c r="A9" s="97">
        <v>5</v>
      </c>
      <c r="B9" s="98" t="s">
        <v>271</v>
      </c>
      <c r="C9" s="121">
        <v>394</v>
      </c>
      <c r="D9" s="121">
        <v>263</v>
      </c>
      <c r="F9" s="117"/>
    </row>
    <row r="10" spans="1:6" s="99" customFormat="1" ht="31.6" customHeight="1" x14ac:dyDescent="0.3">
      <c r="A10" s="97">
        <v>6</v>
      </c>
      <c r="B10" s="98" t="s">
        <v>277</v>
      </c>
      <c r="C10" s="121">
        <v>381</v>
      </c>
      <c r="D10" s="121">
        <v>360</v>
      </c>
      <c r="F10" s="117"/>
    </row>
    <row r="11" spans="1:6" s="99" customFormat="1" ht="32.299999999999997" customHeight="1" x14ac:dyDescent="0.3">
      <c r="A11" s="97">
        <v>7</v>
      </c>
      <c r="B11" s="98" t="s">
        <v>272</v>
      </c>
      <c r="C11" s="121">
        <v>344</v>
      </c>
      <c r="D11" s="121">
        <v>302</v>
      </c>
      <c r="F11" s="117"/>
    </row>
    <row r="12" spans="1:6" s="99" customFormat="1" ht="43.5" customHeight="1" x14ac:dyDescent="0.3">
      <c r="A12" s="97">
        <v>8</v>
      </c>
      <c r="B12" s="98" t="s">
        <v>380</v>
      </c>
      <c r="C12" s="121">
        <v>319</v>
      </c>
      <c r="D12" s="121">
        <v>291</v>
      </c>
      <c r="F12" s="117"/>
    </row>
    <row r="13" spans="1:6" s="99" customFormat="1" ht="26.35" customHeight="1" x14ac:dyDescent="0.3">
      <c r="A13" s="97">
        <v>9</v>
      </c>
      <c r="B13" s="98" t="s">
        <v>282</v>
      </c>
      <c r="C13" s="121">
        <v>237</v>
      </c>
      <c r="D13" s="121">
        <v>234</v>
      </c>
      <c r="F13" s="117"/>
    </row>
    <row r="14" spans="1:6" s="99" customFormat="1" ht="39.75" customHeight="1" x14ac:dyDescent="0.3">
      <c r="A14" s="97">
        <v>10</v>
      </c>
      <c r="B14" s="98" t="s">
        <v>270</v>
      </c>
      <c r="C14" s="121">
        <v>202</v>
      </c>
      <c r="D14" s="121">
        <v>187</v>
      </c>
      <c r="F14" s="117"/>
    </row>
    <row r="15" spans="1:6" s="99" customFormat="1" x14ac:dyDescent="0.3">
      <c r="B15" s="117"/>
    </row>
    <row r="16" spans="1:6" s="99" customFormat="1" x14ac:dyDescent="0.3">
      <c r="B16" s="117"/>
    </row>
    <row r="17" spans="2:2" s="99" customFormat="1" ht="37.549999999999997" customHeight="1" x14ac:dyDescent="0.3">
      <c r="B17" s="117"/>
    </row>
    <row r="18" spans="2:2" s="99" customFormat="1" ht="18" customHeight="1" x14ac:dyDescent="0.3">
      <c r="B18" s="117"/>
    </row>
    <row r="19" spans="2:2" s="99" customFormat="1" ht="18" customHeight="1" x14ac:dyDescent="0.3">
      <c r="B19" s="117"/>
    </row>
    <row r="20" spans="2:2" s="99" customFormat="1" x14ac:dyDescent="0.3">
      <c r="B20" s="117"/>
    </row>
    <row r="21" spans="2:2" s="99" customFormat="1" x14ac:dyDescent="0.3">
      <c r="B21" s="117"/>
    </row>
    <row r="22" spans="2:2" s="99" customFormat="1" x14ac:dyDescent="0.3">
      <c r="B22" s="117"/>
    </row>
    <row r="23" spans="2:2" s="99" customFormat="1" x14ac:dyDescent="0.3">
      <c r="B23" s="117"/>
    </row>
    <row r="24" spans="2:2" s="99" customFormat="1" x14ac:dyDescent="0.3">
      <c r="B24" s="117"/>
    </row>
    <row r="25" spans="2:2" s="99" customFormat="1" x14ac:dyDescent="0.3"/>
    <row r="26" spans="2:2" s="99" customFormat="1" x14ac:dyDescent="0.3"/>
    <row r="27" spans="2:2" s="99" customFormat="1" x14ac:dyDescent="0.3"/>
    <row r="28" spans="2:2" s="99" customFormat="1" ht="21.05" customHeight="1" x14ac:dyDescent="0.3"/>
    <row r="29" spans="2:2" s="99" customFormat="1" ht="40.6" customHeight="1" x14ac:dyDescent="0.3"/>
    <row r="30" spans="2:2" s="99" customFormat="1" ht="21.05" customHeight="1" x14ac:dyDescent="0.3"/>
    <row r="31" spans="2:2" s="99" customFormat="1" x14ac:dyDescent="0.3"/>
    <row r="32" spans="2:2" s="99" customFormat="1" x14ac:dyDescent="0.3"/>
    <row r="33" spans="1:2" s="99" customFormat="1" x14ac:dyDescent="0.3"/>
    <row r="34" spans="1:2" s="99" customFormat="1" x14ac:dyDescent="0.3"/>
    <row r="35" spans="1:2" s="99" customFormat="1" x14ac:dyDescent="0.3"/>
    <row r="36" spans="1:2" s="99" customFormat="1" x14ac:dyDescent="0.3"/>
    <row r="37" spans="1:2" s="99" customFormat="1" x14ac:dyDescent="0.3"/>
    <row r="38" spans="1:2" x14ac:dyDescent="0.3">
      <c r="A38" s="95"/>
      <c r="B38" s="95"/>
    </row>
    <row r="39" spans="1:2" x14ac:dyDescent="0.3">
      <c r="A39" s="95"/>
      <c r="B39" s="95"/>
    </row>
    <row r="40" spans="1:2" ht="46.55" customHeight="1" x14ac:dyDescent="0.3">
      <c r="A40" s="95"/>
      <c r="B40" s="95"/>
    </row>
    <row r="41" spans="1:2" x14ac:dyDescent="0.3">
      <c r="A41" s="95"/>
      <c r="B41" s="95"/>
    </row>
    <row r="42" spans="1:2" x14ac:dyDescent="0.3">
      <c r="A42" s="95"/>
      <c r="B42" s="95"/>
    </row>
    <row r="43" spans="1:2" x14ac:dyDescent="0.3">
      <c r="A43" s="95"/>
      <c r="B43" s="95"/>
    </row>
    <row r="44" spans="1:2" x14ac:dyDescent="0.3">
      <c r="A44" s="95"/>
      <c r="B44" s="95"/>
    </row>
    <row r="45" spans="1:2" x14ac:dyDescent="0.3">
      <c r="A45" s="95"/>
      <c r="B45" s="95"/>
    </row>
    <row r="46" spans="1:2" x14ac:dyDescent="0.3">
      <c r="A46" s="95"/>
      <c r="B46" s="95"/>
    </row>
    <row r="47" spans="1:2" x14ac:dyDescent="0.3">
      <c r="A47" s="95"/>
      <c r="B47" s="95"/>
    </row>
    <row r="48" spans="1:2" x14ac:dyDescent="0.3">
      <c r="A48" s="95"/>
      <c r="B48" s="95"/>
    </row>
    <row r="49" spans="1:2" x14ac:dyDescent="0.3">
      <c r="A49" s="95"/>
      <c r="B49" s="95"/>
    </row>
    <row r="50" spans="1:2" x14ac:dyDescent="0.3">
      <c r="A50" s="95"/>
      <c r="B50" s="95"/>
    </row>
    <row r="51" spans="1:2" x14ac:dyDescent="0.3">
      <c r="A51" s="95"/>
      <c r="B51" s="95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="90" zoomScaleNormal="100" zoomScaleSheetLayoutView="90" workbookViewId="0">
      <selection activeCell="B10" sqref="B10"/>
    </sheetView>
  </sheetViews>
  <sheetFormatPr defaultColWidth="9.09765625" defaultRowHeight="15.55" x14ac:dyDescent="0.3"/>
  <cols>
    <col min="1" max="1" width="3.09765625" style="94" customWidth="1"/>
    <col min="2" max="2" width="44.296875" style="105" customWidth="1"/>
    <col min="3" max="3" width="22.09765625" style="95" customWidth="1"/>
    <col min="4" max="4" width="26.3984375" style="95" customWidth="1"/>
    <col min="5" max="6" width="9.09765625" style="95"/>
    <col min="7" max="7" width="56.59765625" style="95" customWidth="1"/>
    <col min="8" max="16384" width="9.09765625" style="95"/>
  </cols>
  <sheetData>
    <row r="1" spans="1:6" ht="63.55" customHeight="1" x14ac:dyDescent="0.3">
      <c r="A1" s="322" t="s">
        <v>315</v>
      </c>
      <c r="B1" s="322"/>
      <c r="C1" s="322"/>
      <c r="D1" s="322"/>
    </row>
    <row r="2" spans="1:6" ht="20.25" customHeight="1" x14ac:dyDescent="0.3">
      <c r="B2" s="322" t="s">
        <v>408</v>
      </c>
      <c r="C2" s="322"/>
      <c r="D2" s="322"/>
    </row>
    <row r="3" spans="1:6" ht="9.6999999999999993" customHeight="1" x14ac:dyDescent="0.3"/>
    <row r="4" spans="1:6" s="96" customFormat="1" ht="35.450000000000003" customHeight="1" x14ac:dyDescent="0.3">
      <c r="A4" s="226"/>
      <c r="B4" s="224" t="s">
        <v>89</v>
      </c>
      <c r="C4" s="225" t="s">
        <v>309</v>
      </c>
      <c r="D4" s="223" t="s">
        <v>310</v>
      </c>
    </row>
    <row r="5" spans="1:6" ht="37.549999999999997" customHeight="1" x14ac:dyDescent="0.3">
      <c r="A5" s="97">
        <v>1</v>
      </c>
      <c r="B5" s="98" t="s">
        <v>265</v>
      </c>
      <c r="C5" s="121">
        <v>1705</v>
      </c>
      <c r="D5" s="121">
        <v>1657</v>
      </c>
      <c r="F5" s="117"/>
    </row>
    <row r="6" spans="1:6" ht="24.8" customHeight="1" x14ac:dyDescent="0.3">
      <c r="A6" s="97">
        <v>2</v>
      </c>
      <c r="B6" s="98" t="s">
        <v>269</v>
      </c>
      <c r="C6" s="121">
        <v>379</v>
      </c>
      <c r="D6" s="121">
        <v>348</v>
      </c>
      <c r="F6" s="117"/>
    </row>
    <row r="7" spans="1:6" ht="29.25" customHeight="1" x14ac:dyDescent="0.3">
      <c r="A7" s="97">
        <v>3</v>
      </c>
      <c r="B7" s="98" t="s">
        <v>266</v>
      </c>
      <c r="C7" s="121">
        <v>376</v>
      </c>
      <c r="D7" s="121">
        <v>336</v>
      </c>
      <c r="F7" s="117"/>
    </row>
    <row r="8" spans="1:6" s="99" customFormat="1" ht="23.3" customHeight="1" x14ac:dyDescent="0.3">
      <c r="A8" s="97">
        <v>4</v>
      </c>
      <c r="B8" s="98" t="s">
        <v>282</v>
      </c>
      <c r="C8" s="121">
        <v>310</v>
      </c>
      <c r="D8" s="121">
        <v>307</v>
      </c>
      <c r="F8" s="117"/>
    </row>
    <row r="9" spans="1:6" s="99" customFormat="1" ht="34.5" customHeight="1" x14ac:dyDescent="0.3">
      <c r="A9" s="97">
        <v>5</v>
      </c>
      <c r="B9" s="98" t="s">
        <v>380</v>
      </c>
      <c r="C9" s="121">
        <v>245</v>
      </c>
      <c r="D9" s="121">
        <v>227</v>
      </c>
      <c r="F9" s="117"/>
    </row>
    <row r="10" spans="1:6" s="99" customFormat="1" ht="46.55" x14ac:dyDescent="0.3">
      <c r="A10" s="97">
        <v>6</v>
      </c>
      <c r="B10" s="98" t="s">
        <v>267</v>
      </c>
      <c r="C10" s="121">
        <v>166</v>
      </c>
      <c r="D10" s="121">
        <v>146</v>
      </c>
      <c r="F10" s="117"/>
    </row>
    <row r="11" spans="1:6" s="99" customFormat="1" ht="31.05" x14ac:dyDescent="0.3">
      <c r="A11" s="97">
        <v>7</v>
      </c>
      <c r="B11" s="98" t="s">
        <v>271</v>
      </c>
      <c r="C11" s="121">
        <v>122</v>
      </c>
      <c r="D11" s="121">
        <v>63</v>
      </c>
      <c r="F11" s="117"/>
    </row>
    <row r="12" spans="1:6" s="99" customFormat="1" ht="23.3" customHeight="1" x14ac:dyDescent="0.3">
      <c r="A12" s="97">
        <v>8</v>
      </c>
      <c r="B12" s="98" t="s">
        <v>276</v>
      </c>
      <c r="C12" s="121">
        <v>115</v>
      </c>
      <c r="D12" s="121">
        <v>99</v>
      </c>
      <c r="F12" s="117"/>
    </row>
    <row r="13" spans="1:6" s="99" customFormat="1" ht="26.35" customHeight="1" x14ac:dyDescent="0.3">
      <c r="A13" s="97">
        <v>9</v>
      </c>
      <c r="B13" s="98" t="s">
        <v>281</v>
      </c>
      <c r="C13" s="121">
        <v>106</v>
      </c>
      <c r="D13" s="121">
        <v>101</v>
      </c>
      <c r="F13" s="117"/>
    </row>
    <row r="14" spans="1:6" s="99" customFormat="1" ht="29.25" customHeight="1" x14ac:dyDescent="0.3">
      <c r="A14" s="97">
        <v>10</v>
      </c>
      <c r="B14" s="98" t="s">
        <v>272</v>
      </c>
      <c r="C14" s="121">
        <v>102</v>
      </c>
      <c r="D14" s="121">
        <v>88</v>
      </c>
      <c r="F14" s="117"/>
    </row>
    <row r="15" spans="1:6" s="99" customFormat="1" x14ac:dyDescent="0.3">
      <c r="B15" s="117"/>
    </row>
    <row r="16" spans="1:6" s="99" customFormat="1" x14ac:dyDescent="0.3">
      <c r="B16" s="117"/>
    </row>
    <row r="17" spans="2:2" s="99" customFormat="1" ht="28.55" customHeight="1" x14ac:dyDescent="0.3">
      <c r="B17" s="117"/>
    </row>
    <row r="18" spans="2:2" s="99" customFormat="1" ht="28.55" customHeight="1" x14ac:dyDescent="0.3">
      <c r="B18" s="117"/>
    </row>
    <row r="19" spans="2:2" s="99" customFormat="1" ht="36" customHeight="1" x14ac:dyDescent="0.3">
      <c r="B19" s="117"/>
    </row>
    <row r="20" spans="2:2" s="99" customFormat="1" ht="39.049999999999997" customHeight="1" x14ac:dyDescent="0.3">
      <c r="B20" s="117"/>
    </row>
    <row r="21" spans="2:2" s="99" customFormat="1" ht="46.55" customHeight="1" x14ac:dyDescent="0.3">
      <c r="B21" s="117"/>
    </row>
    <row r="22" spans="2:2" s="99" customFormat="1" ht="41.3" customHeight="1" x14ac:dyDescent="0.3">
      <c r="B22" s="117"/>
    </row>
    <row r="23" spans="2:2" s="99" customFormat="1" ht="32.950000000000003" customHeight="1" x14ac:dyDescent="0.3">
      <c r="B23" s="117"/>
    </row>
    <row r="24" spans="2:2" s="99" customFormat="1" ht="20.25" customHeight="1" x14ac:dyDescent="0.3">
      <c r="B24" s="117"/>
    </row>
    <row r="25" spans="2:2" s="99" customFormat="1" x14ac:dyDescent="0.3">
      <c r="B25" s="117"/>
    </row>
    <row r="26" spans="2:2" s="99" customFormat="1" ht="19.55" customHeight="1" x14ac:dyDescent="0.3">
      <c r="B26" s="117"/>
    </row>
    <row r="27" spans="2:2" s="99" customFormat="1" x14ac:dyDescent="0.3">
      <c r="B27" s="117"/>
    </row>
    <row r="28" spans="2:2" s="99" customFormat="1" x14ac:dyDescent="0.3">
      <c r="B28" s="117"/>
    </row>
    <row r="29" spans="2:2" s="99" customFormat="1" ht="38.25" customHeight="1" x14ac:dyDescent="0.3">
      <c r="B29" s="117"/>
    </row>
    <row r="30" spans="2:2" s="99" customFormat="1" x14ac:dyDescent="0.3">
      <c r="B30" s="117"/>
    </row>
    <row r="31" spans="2:2" s="99" customFormat="1" x14ac:dyDescent="0.3">
      <c r="B31" s="117"/>
    </row>
    <row r="32" spans="2:2" s="99" customFormat="1" x14ac:dyDescent="0.3">
      <c r="B32" s="117"/>
    </row>
    <row r="33" spans="1:2" s="99" customFormat="1" x14ac:dyDescent="0.3">
      <c r="B33" s="117"/>
    </row>
    <row r="34" spans="1:2" s="99" customFormat="1" x14ac:dyDescent="0.3">
      <c r="B34" s="117"/>
    </row>
    <row r="35" spans="1:2" s="99" customFormat="1" x14ac:dyDescent="0.3">
      <c r="B35" s="117"/>
    </row>
    <row r="36" spans="1:2" s="99" customFormat="1" x14ac:dyDescent="0.3">
      <c r="B36" s="117"/>
    </row>
    <row r="37" spans="1:2" s="99" customFormat="1" x14ac:dyDescent="0.3">
      <c r="B37" s="117"/>
    </row>
    <row r="38" spans="1:2" x14ac:dyDescent="0.3">
      <c r="A38" s="95"/>
      <c r="B38" s="117"/>
    </row>
    <row r="39" spans="1:2" x14ac:dyDescent="0.3">
      <c r="A39" s="95"/>
      <c r="B39" s="117"/>
    </row>
    <row r="40" spans="1:2" x14ac:dyDescent="0.3">
      <c r="A40" s="95"/>
      <c r="B40" s="117"/>
    </row>
    <row r="41" spans="1:2" x14ac:dyDescent="0.3">
      <c r="A41" s="95"/>
      <c r="B41" s="117"/>
    </row>
    <row r="42" spans="1:2" x14ac:dyDescent="0.3">
      <c r="A42" s="95"/>
      <c r="B42" s="117"/>
    </row>
    <row r="43" spans="1:2" x14ac:dyDescent="0.3">
      <c r="A43" s="95"/>
      <c r="B43" s="117"/>
    </row>
    <row r="44" spans="1:2" ht="33.799999999999997" customHeight="1" x14ac:dyDescent="0.3">
      <c r="A44" s="95"/>
      <c r="B44" s="117"/>
    </row>
    <row r="45" spans="1:2" x14ac:dyDescent="0.3">
      <c r="A45" s="95"/>
      <c r="B45" s="117"/>
    </row>
    <row r="46" spans="1:2" x14ac:dyDescent="0.3">
      <c r="A46" s="95"/>
      <c r="B46" s="117"/>
    </row>
    <row r="47" spans="1:2" x14ac:dyDescent="0.3">
      <c r="A47" s="95"/>
      <c r="B47" s="117"/>
    </row>
    <row r="48" spans="1:2" x14ac:dyDescent="0.3">
      <c r="A48" s="95"/>
      <c r="B48" s="117"/>
    </row>
    <row r="49" spans="1:2" x14ac:dyDescent="0.3">
      <c r="A49" s="95"/>
      <c r="B49" s="117"/>
    </row>
    <row r="50" spans="1:2" x14ac:dyDescent="0.3">
      <c r="A50" s="95"/>
      <c r="B50" s="117"/>
    </row>
    <row r="51" spans="1:2" x14ac:dyDescent="0.3">
      <c r="A51" s="95"/>
      <c r="B51" s="11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P17"/>
  <sheetViews>
    <sheetView view="pageBreakPreview" zoomScale="80" zoomScaleNormal="75" zoomScaleSheetLayoutView="80" workbookViewId="0">
      <selection activeCell="F5" sqref="F5"/>
    </sheetView>
  </sheetViews>
  <sheetFormatPr defaultColWidth="8.8984375" defaultRowHeight="12.75" x14ac:dyDescent="0.25"/>
  <cols>
    <col min="1" max="1" width="51.59765625" style="43" customWidth="1"/>
    <col min="2" max="2" width="14.3984375" style="43" customWidth="1"/>
    <col min="3" max="3" width="15.59765625" style="43" customWidth="1"/>
    <col min="4" max="4" width="13.69921875" style="43" customWidth="1"/>
    <col min="5" max="5" width="15.09765625" style="43" customWidth="1"/>
    <col min="6" max="6" width="15" style="43" customWidth="1"/>
    <col min="7" max="7" width="15.69921875" style="43" customWidth="1"/>
    <col min="8" max="256" width="8.8984375" style="43"/>
    <col min="257" max="257" width="51.59765625" style="43" customWidth="1"/>
    <col min="258" max="258" width="14.3984375" style="43" customWidth="1"/>
    <col min="259" max="259" width="15.59765625" style="43" customWidth="1"/>
    <col min="260" max="260" width="13.69921875" style="43" customWidth="1"/>
    <col min="261" max="261" width="15.09765625" style="43" customWidth="1"/>
    <col min="262" max="262" width="15" style="43" customWidth="1"/>
    <col min="263" max="263" width="15.69921875" style="43" customWidth="1"/>
    <col min="264" max="512" width="8.8984375" style="43"/>
    <col min="513" max="513" width="51.59765625" style="43" customWidth="1"/>
    <col min="514" max="514" width="14.3984375" style="43" customWidth="1"/>
    <col min="515" max="515" width="15.59765625" style="43" customWidth="1"/>
    <col min="516" max="516" width="13.69921875" style="43" customWidth="1"/>
    <col min="517" max="517" width="15.09765625" style="43" customWidth="1"/>
    <col min="518" max="518" width="15" style="43" customWidth="1"/>
    <col min="519" max="519" width="15.69921875" style="43" customWidth="1"/>
    <col min="520" max="768" width="8.8984375" style="43"/>
    <col min="769" max="769" width="51.59765625" style="43" customWidth="1"/>
    <col min="770" max="770" width="14.3984375" style="43" customWidth="1"/>
    <col min="771" max="771" width="15.59765625" style="43" customWidth="1"/>
    <col min="772" max="772" width="13.69921875" style="43" customWidth="1"/>
    <col min="773" max="773" width="15.09765625" style="43" customWidth="1"/>
    <col min="774" max="774" width="15" style="43" customWidth="1"/>
    <col min="775" max="775" width="15.69921875" style="43" customWidth="1"/>
    <col min="776" max="1024" width="8.8984375" style="43"/>
    <col min="1025" max="1025" width="51.59765625" style="43" customWidth="1"/>
    <col min="1026" max="1026" width="14.3984375" style="43" customWidth="1"/>
    <col min="1027" max="1027" width="15.59765625" style="43" customWidth="1"/>
    <col min="1028" max="1028" width="13.69921875" style="43" customWidth="1"/>
    <col min="1029" max="1029" width="15.09765625" style="43" customWidth="1"/>
    <col min="1030" max="1030" width="15" style="43" customWidth="1"/>
    <col min="1031" max="1031" width="15.69921875" style="43" customWidth="1"/>
    <col min="1032" max="1280" width="8.8984375" style="43"/>
    <col min="1281" max="1281" width="51.59765625" style="43" customWidth="1"/>
    <col min="1282" max="1282" width="14.3984375" style="43" customWidth="1"/>
    <col min="1283" max="1283" width="15.59765625" style="43" customWidth="1"/>
    <col min="1284" max="1284" width="13.69921875" style="43" customWidth="1"/>
    <col min="1285" max="1285" width="15.09765625" style="43" customWidth="1"/>
    <col min="1286" max="1286" width="15" style="43" customWidth="1"/>
    <col min="1287" max="1287" width="15.69921875" style="43" customWidth="1"/>
    <col min="1288" max="1536" width="8.8984375" style="43"/>
    <col min="1537" max="1537" width="51.59765625" style="43" customWidth="1"/>
    <col min="1538" max="1538" width="14.3984375" style="43" customWidth="1"/>
    <col min="1539" max="1539" width="15.59765625" style="43" customWidth="1"/>
    <col min="1540" max="1540" width="13.69921875" style="43" customWidth="1"/>
    <col min="1541" max="1541" width="15.09765625" style="43" customWidth="1"/>
    <col min="1542" max="1542" width="15" style="43" customWidth="1"/>
    <col min="1543" max="1543" width="15.69921875" style="43" customWidth="1"/>
    <col min="1544" max="1792" width="8.8984375" style="43"/>
    <col min="1793" max="1793" width="51.59765625" style="43" customWidth="1"/>
    <col min="1794" max="1794" width="14.3984375" style="43" customWidth="1"/>
    <col min="1795" max="1795" width="15.59765625" style="43" customWidth="1"/>
    <col min="1796" max="1796" width="13.69921875" style="43" customWidth="1"/>
    <col min="1797" max="1797" width="15.09765625" style="43" customWidth="1"/>
    <col min="1798" max="1798" width="15" style="43" customWidth="1"/>
    <col min="1799" max="1799" width="15.69921875" style="43" customWidth="1"/>
    <col min="1800" max="2048" width="8.8984375" style="43"/>
    <col min="2049" max="2049" width="51.59765625" style="43" customWidth="1"/>
    <col min="2050" max="2050" width="14.3984375" style="43" customWidth="1"/>
    <col min="2051" max="2051" width="15.59765625" style="43" customWidth="1"/>
    <col min="2052" max="2052" width="13.69921875" style="43" customWidth="1"/>
    <col min="2053" max="2053" width="15.09765625" style="43" customWidth="1"/>
    <col min="2054" max="2054" width="15" style="43" customWidth="1"/>
    <col min="2055" max="2055" width="15.69921875" style="43" customWidth="1"/>
    <col min="2056" max="2304" width="8.8984375" style="43"/>
    <col min="2305" max="2305" width="51.59765625" style="43" customWidth="1"/>
    <col min="2306" max="2306" width="14.3984375" style="43" customWidth="1"/>
    <col min="2307" max="2307" width="15.59765625" style="43" customWidth="1"/>
    <col min="2308" max="2308" width="13.69921875" style="43" customWidth="1"/>
    <col min="2309" max="2309" width="15.09765625" style="43" customWidth="1"/>
    <col min="2310" max="2310" width="15" style="43" customWidth="1"/>
    <col min="2311" max="2311" width="15.69921875" style="43" customWidth="1"/>
    <col min="2312" max="2560" width="8.8984375" style="43"/>
    <col min="2561" max="2561" width="51.59765625" style="43" customWidth="1"/>
    <col min="2562" max="2562" width="14.3984375" style="43" customWidth="1"/>
    <col min="2563" max="2563" width="15.59765625" style="43" customWidth="1"/>
    <col min="2564" max="2564" width="13.69921875" style="43" customWidth="1"/>
    <col min="2565" max="2565" width="15.09765625" style="43" customWidth="1"/>
    <col min="2566" max="2566" width="15" style="43" customWidth="1"/>
    <col min="2567" max="2567" width="15.69921875" style="43" customWidth="1"/>
    <col min="2568" max="2816" width="8.8984375" style="43"/>
    <col min="2817" max="2817" width="51.59765625" style="43" customWidth="1"/>
    <col min="2818" max="2818" width="14.3984375" style="43" customWidth="1"/>
    <col min="2819" max="2819" width="15.59765625" style="43" customWidth="1"/>
    <col min="2820" max="2820" width="13.69921875" style="43" customWidth="1"/>
    <col min="2821" max="2821" width="15.09765625" style="43" customWidth="1"/>
    <col min="2822" max="2822" width="15" style="43" customWidth="1"/>
    <col min="2823" max="2823" width="15.69921875" style="43" customWidth="1"/>
    <col min="2824" max="3072" width="8.8984375" style="43"/>
    <col min="3073" max="3073" width="51.59765625" style="43" customWidth="1"/>
    <col min="3074" max="3074" width="14.3984375" style="43" customWidth="1"/>
    <col min="3075" max="3075" width="15.59765625" style="43" customWidth="1"/>
    <col min="3076" max="3076" width="13.69921875" style="43" customWidth="1"/>
    <col min="3077" max="3077" width="15.09765625" style="43" customWidth="1"/>
    <col min="3078" max="3078" width="15" style="43" customWidth="1"/>
    <col min="3079" max="3079" width="15.69921875" style="43" customWidth="1"/>
    <col min="3080" max="3328" width="8.8984375" style="43"/>
    <col min="3329" max="3329" width="51.59765625" style="43" customWidth="1"/>
    <col min="3330" max="3330" width="14.3984375" style="43" customWidth="1"/>
    <col min="3331" max="3331" width="15.59765625" style="43" customWidth="1"/>
    <col min="3332" max="3332" width="13.69921875" style="43" customWidth="1"/>
    <col min="3333" max="3333" width="15.09765625" style="43" customWidth="1"/>
    <col min="3334" max="3334" width="15" style="43" customWidth="1"/>
    <col min="3335" max="3335" width="15.69921875" style="43" customWidth="1"/>
    <col min="3336" max="3584" width="8.8984375" style="43"/>
    <col min="3585" max="3585" width="51.59765625" style="43" customWidth="1"/>
    <col min="3586" max="3586" width="14.3984375" style="43" customWidth="1"/>
    <col min="3587" max="3587" width="15.59765625" style="43" customWidth="1"/>
    <col min="3588" max="3588" width="13.69921875" style="43" customWidth="1"/>
    <col min="3589" max="3589" width="15.09765625" style="43" customWidth="1"/>
    <col min="3590" max="3590" width="15" style="43" customWidth="1"/>
    <col min="3591" max="3591" width="15.69921875" style="43" customWidth="1"/>
    <col min="3592" max="3840" width="8.8984375" style="43"/>
    <col min="3841" max="3841" width="51.59765625" style="43" customWidth="1"/>
    <col min="3842" max="3842" width="14.3984375" style="43" customWidth="1"/>
    <col min="3843" max="3843" width="15.59765625" style="43" customWidth="1"/>
    <col min="3844" max="3844" width="13.69921875" style="43" customWidth="1"/>
    <col min="3845" max="3845" width="15.09765625" style="43" customWidth="1"/>
    <col min="3846" max="3846" width="15" style="43" customWidth="1"/>
    <col min="3847" max="3847" width="15.69921875" style="43" customWidth="1"/>
    <col min="3848" max="4096" width="8.8984375" style="43"/>
    <col min="4097" max="4097" width="51.59765625" style="43" customWidth="1"/>
    <col min="4098" max="4098" width="14.3984375" style="43" customWidth="1"/>
    <col min="4099" max="4099" width="15.59765625" style="43" customWidth="1"/>
    <col min="4100" max="4100" width="13.69921875" style="43" customWidth="1"/>
    <col min="4101" max="4101" width="15.09765625" style="43" customWidth="1"/>
    <col min="4102" max="4102" width="15" style="43" customWidth="1"/>
    <col min="4103" max="4103" width="15.69921875" style="43" customWidth="1"/>
    <col min="4104" max="4352" width="8.8984375" style="43"/>
    <col min="4353" max="4353" width="51.59765625" style="43" customWidth="1"/>
    <col min="4354" max="4354" width="14.3984375" style="43" customWidth="1"/>
    <col min="4355" max="4355" width="15.59765625" style="43" customWidth="1"/>
    <col min="4356" max="4356" width="13.69921875" style="43" customWidth="1"/>
    <col min="4357" max="4357" width="15.09765625" style="43" customWidth="1"/>
    <col min="4358" max="4358" width="15" style="43" customWidth="1"/>
    <col min="4359" max="4359" width="15.69921875" style="43" customWidth="1"/>
    <col min="4360" max="4608" width="8.8984375" style="43"/>
    <col min="4609" max="4609" width="51.59765625" style="43" customWidth="1"/>
    <col min="4610" max="4610" width="14.3984375" style="43" customWidth="1"/>
    <col min="4611" max="4611" width="15.59765625" style="43" customWidth="1"/>
    <col min="4612" max="4612" width="13.69921875" style="43" customWidth="1"/>
    <col min="4613" max="4613" width="15.09765625" style="43" customWidth="1"/>
    <col min="4614" max="4614" width="15" style="43" customWidth="1"/>
    <col min="4615" max="4615" width="15.69921875" style="43" customWidth="1"/>
    <col min="4616" max="4864" width="8.8984375" style="43"/>
    <col min="4865" max="4865" width="51.59765625" style="43" customWidth="1"/>
    <col min="4866" max="4866" width="14.3984375" style="43" customWidth="1"/>
    <col min="4867" max="4867" width="15.59765625" style="43" customWidth="1"/>
    <col min="4868" max="4868" width="13.69921875" style="43" customWidth="1"/>
    <col min="4869" max="4869" width="15.09765625" style="43" customWidth="1"/>
    <col min="4870" max="4870" width="15" style="43" customWidth="1"/>
    <col min="4871" max="4871" width="15.69921875" style="43" customWidth="1"/>
    <col min="4872" max="5120" width="8.8984375" style="43"/>
    <col min="5121" max="5121" width="51.59765625" style="43" customWidth="1"/>
    <col min="5122" max="5122" width="14.3984375" style="43" customWidth="1"/>
    <col min="5123" max="5123" width="15.59765625" style="43" customWidth="1"/>
    <col min="5124" max="5124" width="13.69921875" style="43" customWidth="1"/>
    <col min="5125" max="5125" width="15.09765625" style="43" customWidth="1"/>
    <col min="5126" max="5126" width="15" style="43" customWidth="1"/>
    <col min="5127" max="5127" width="15.69921875" style="43" customWidth="1"/>
    <col min="5128" max="5376" width="8.8984375" style="43"/>
    <col min="5377" max="5377" width="51.59765625" style="43" customWidth="1"/>
    <col min="5378" max="5378" width="14.3984375" style="43" customWidth="1"/>
    <col min="5379" max="5379" width="15.59765625" style="43" customWidth="1"/>
    <col min="5380" max="5380" width="13.69921875" style="43" customWidth="1"/>
    <col min="5381" max="5381" width="15.09765625" style="43" customWidth="1"/>
    <col min="5382" max="5382" width="15" style="43" customWidth="1"/>
    <col min="5383" max="5383" width="15.69921875" style="43" customWidth="1"/>
    <col min="5384" max="5632" width="8.8984375" style="43"/>
    <col min="5633" max="5633" width="51.59765625" style="43" customWidth="1"/>
    <col min="5634" max="5634" width="14.3984375" style="43" customWidth="1"/>
    <col min="5635" max="5635" width="15.59765625" style="43" customWidth="1"/>
    <col min="5636" max="5636" width="13.69921875" style="43" customWidth="1"/>
    <col min="5637" max="5637" width="15.09765625" style="43" customWidth="1"/>
    <col min="5638" max="5638" width="15" style="43" customWidth="1"/>
    <col min="5639" max="5639" width="15.69921875" style="43" customWidth="1"/>
    <col min="5640" max="5888" width="8.8984375" style="43"/>
    <col min="5889" max="5889" width="51.59765625" style="43" customWidth="1"/>
    <col min="5890" max="5890" width="14.3984375" style="43" customWidth="1"/>
    <col min="5891" max="5891" width="15.59765625" style="43" customWidth="1"/>
    <col min="5892" max="5892" width="13.69921875" style="43" customWidth="1"/>
    <col min="5893" max="5893" width="15.09765625" style="43" customWidth="1"/>
    <col min="5894" max="5894" width="15" style="43" customWidth="1"/>
    <col min="5895" max="5895" width="15.69921875" style="43" customWidth="1"/>
    <col min="5896" max="6144" width="8.8984375" style="43"/>
    <col min="6145" max="6145" width="51.59765625" style="43" customWidth="1"/>
    <col min="6146" max="6146" width="14.3984375" style="43" customWidth="1"/>
    <col min="6147" max="6147" width="15.59765625" style="43" customWidth="1"/>
    <col min="6148" max="6148" width="13.69921875" style="43" customWidth="1"/>
    <col min="6149" max="6149" width="15.09765625" style="43" customWidth="1"/>
    <col min="6150" max="6150" width="15" style="43" customWidth="1"/>
    <col min="6151" max="6151" width="15.69921875" style="43" customWidth="1"/>
    <col min="6152" max="6400" width="8.8984375" style="43"/>
    <col min="6401" max="6401" width="51.59765625" style="43" customWidth="1"/>
    <col min="6402" max="6402" width="14.3984375" style="43" customWidth="1"/>
    <col min="6403" max="6403" width="15.59765625" style="43" customWidth="1"/>
    <col min="6404" max="6404" width="13.69921875" style="43" customWidth="1"/>
    <col min="6405" max="6405" width="15.09765625" style="43" customWidth="1"/>
    <col min="6406" max="6406" width="15" style="43" customWidth="1"/>
    <col min="6407" max="6407" width="15.69921875" style="43" customWidth="1"/>
    <col min="6408" max="6656" width="8.8984375" style="43"/>
    <col min="6657" max="6657" width="51.59765625" style="43" customWidth="1"/>
    <col min="6658" max="6658" width="14.3984375" style="43" customWidth="1"/>
    <col min="6659" max="6659" width="15.59765625" style="43" customWidth="1"/>
    <col min="6660" max="6660" width="13.69921875" style="43" customWidth="1"/>
    <col min="6661" max="6661" width="15.09765625" style="43" customWidth="1"/>
    <col min="6662" max="6662" width="15" style="43" customWidth="1"/>
    <col min="6663" max="6663" width="15.69921875" style="43" customWidth="1"/>
    <col min="6664" max="6912" width="8.8984375" style="43"/>
    <col min="6913" max="6913" width="51.59765625" style="43" customWidth="1"/>
    <col min="6914" max="6914" width="14.3984375" style="43" customWidth="1"/>
    <col min="6915" max="6915" width="15.59765625" style="43" customWidth="1"/>
    <col min="6916" max="6916" width="13.69921875" style="43" customWidth="1"/>
    <col min="6917" max="6917" width="15.09765625" style="43" customWidth="1"/>
    <col min="6918" max="6918" width="15" style="43" customWidth="1"/>
    <col min="6919" max="6919" width="15.69921875" style="43" customWidth="1"/>
    <col min="6920" max="7168" width="8.8984375" style="43"/>
    <col min="7169" max="7169" width="51.59765625" style="43" customWidth="1"/>
    <col min="7170" max="7170" width="14.3984375" style="43" customWidth="1"/>
    <col min="7171" max="7171" width="15.59765625" style="43" customWidth="1"/>
    <col min="7172" max="7172" width="13.69921875" style="43" customWidth="1"/>
    <col min="7173" max="7173" width="15.09765625" style="43" customWidth="1"/>
    <col min="7174" max="7174" width="15" style="43" customWidth="1"/>
    <col min="7175" max="7175" width="15.69921875" style="43" customWidth="1"/>
    <col min="7176" max="7424" width="8.8984375" style="43"/>
    <col min="7425" max="7425" width="51.59765625" style="43" customWidth="1"/>
    <col min="7426" max="7426" width="14.3984375" style="43" customWidth="1"/>
    <col min="7427" max="7427" width="15.59765625" style="43" customWidth="1"/>
    <col min="7428" max="7428" width="13.69921875" style="43" customWidth="1"/>
    <col min="7429" max="7429" width="15.09765625" style="43" customWidth="1"/>
    <col min="7430" max="7430" width="15" style="43" customWidth="1"/>
    <col min="7431" max="7431" width="15.69921875" style="43" customWidth="1"/>
    <col min="7432" max="7680" width="8.8984375" style="43"/>
    <col min="7681" max="7681" width="51.59765625" style="43" customWidth="1"/>
    <col min="7682" max="7682" width="14.3984375" style="43" customWidth="1"/>
    <col min="7683" max="7683" width="15.59765625" style="43" customWidth="1"/>
    <col min="7684" max="7684" width="13.69921875" style="43" customWidth="1"/>
    <col min="7685" max="7685" width="15.09765625" style="43" customWidth="1"/>
    <col min="7686" max="7686" width="15" style="43" customWidth="1"/>
    <col min="7687" max="7687" width="15.69921875" style="43" customWidth="1"/>
    <col min="7688" max="7936" width="8.8984375" style="43"/>
    <col min="7937" max="7937" width="51.59765625" style="43" customWidth="1"/>
    <col min="7938" max="7938" width="14.3984375" style="43" customWidth="1"/>
    <col min="7939" max="7939" width="15.59765625" style="43" customWidth="1"/>
    <col min="7940" max="7940" width="13.69921875" style="43" customWidth="1"/>
    <col min="7941" max="7941" width="15.09765625" style="43" customWidth="1"/>
    <col min="7942" max="7942" width="15" style="43" customWidth="1"/>
    <col min="7943" max="7943" width="15.69921875" style="43" customWidth="1"/>
    <col min="7944" max="8192" width="8.8984375" style="43"/>
    <col min="8193" max="8193" width="51.59765625" style="43" customWidth="1"/>
    <col min="8194" max="8194" width="14.3984375" style="43" customWidth="1"/>
    <col min="8195" max="8195" width="15.59765625" style="43" customWidth="1"/>
    <col min="8196" max="8196" width="13.69921875" style="43" customWidth="1"/>
    <col min="8197" max="8197" width="15.09765625" style="43" customWidth="1"/>
    <col min="8198" max="8198" width="15" style="43" customWidth="1"/>
    <col min="8199" max="8199" width="15.69921875" style="43" customWidth="1"/>
    <col min="8200" max="8448" width="8.8984375" style="43"/>
    <col min="8449" max="8449" width="51.59765625" style="43" customWidth="1"/>
    <col min="8450" max="8450" width="14.3984375" style="43" customWidth="1"/>
    <col min="8451" max="8451" width="15.59765625" style="43" customWidth="1"/>
    <col min="8452" max="8452" width="13.69921875" style="43" customWidth="1"/>
    <col min="8453" max="8453" width="15.09765625" style="43" customWidth="1"/>
    <col min="8454" max="8454" width="15" style="43" customWidth="1"/>
    <col min="8455" max="8455" width="15.69921875" style="43" customWidth="1"/>
    <col min="8456" max="8704" width="8.8984375" style="43"/>
    <col min="8705" max="8705" width="51.59765625" style="43" customWidth="1"/>
    <col min="8706" max="8706" width="14.3984375" style="43" customWidth="1"/>
    <col min="8707" max="8707" width="15.59765625" style="43" customWidth="1"/>
    <col min="8708" max="8708" width="13.69921875" style="43" customWidth="1"/>
    <col min="8709" max="8709" width="15.09765625" style="43" customWidth="1"/>
    <col min="8710" max="8710" width="15" style="43" customWidth="1"/>
    <col min="8711" max="8711" width="15.69921875" style="43" customWidth="1"/>
    <col min="8712" max="8960" width="8.8984375" style="43"/>
    <col min="8961" max="8961" width="51.59765625" style="43" customWidth="1"/>
    <col min="8962" max="8962" width="14.3984375" style="43" customWidth="1"/>
    <col min="8963" max="8963" width="15.59765625" style="43" customWidth="1"/>
    <col min="8964" max="8964" width="13.69921875" style="43" customWidth="1"/>
    <col min="8965" max="8965" width="15.09765625" style="43" customWidth="1"/>
    <col min="8966" max="8966" width="15" style="43" customWidth="1"/>
    <col min="8967" max="8967" width="15.69921875" style="43" customWidth="1"/>
    <col min="8968" max="9216" width="8.8984375" style="43"/>
    <col min="9217" max="9217" width="51.59765625" style="43" customWidth="1"/>
    <col min="9218" max="9218" width="14.3984375" style="43" customWidth="1"/>
    <col min="9219" max="9219" width="15.59765625" style="43" customWidth="1"/>
    <col min="9220" max="9220" width="13.69921875" style="43" customWidth="1"/>
    <col min="9221" max="9221" width="15.09765625" style="43" customWidth="1"/>
    <col min="9222" max="9222" width="15" style="43" customWidth="1"/>
    <col min="9223" max="9223" width="15.69921875" style="43" customWidth="1"/>
    <col min="9224" max="9472" width="8.8984375" style="43"/>
    <col min="9473" max="9473" width="51.59765625" style="43" customWidth="1"/>
    <col min="9474" max="9474" width="14.3984375" style="43" customWidth="1"/>
    <col min="9475" max="9475" width="15.59765625" style="43" customWidth="1"/>
    <col min="9476" max="9476" width="13.69921875" style="43" customWidth="1"/>
    <col min="9477" max="9477" width="15.09765625" style="43" customWidth="1"/>
    <col min="9478" max="9478" width="15" style="43" customWidth="1"/>
    <col min="9479" max="9479" width="15.69921875" style="43" customWidth="1"/>
    <col min="9480" max="9728" width="8.8984375" style="43"/>
    <col min="9729" max="9729" width="51.59765625" style="43" customWidth="1"/>
    <col min="9730" max="9730" width="14.3984375" style="43" customWidth="1"/>
    <col min="9731" max="9731" width="15.59765625" style="43" customWidth="1"/>
    <col min="9732" max="9732" width="13.69921875" style="43" customWidth="1"/>
    <col min="9733" max="9733" width="15.09765625" style="43" customWidth="1"/>
    <col min="9734" max="9734" width="15" style="43" customWidth="1"/>
    <col min="9735" max="9735" width="15.69921875" style="43" customWidth="1"/>
    <col min="9736" max="9984" width="8.8984375" style="43"/>
    <col min="9985" max="9985" width="51.59765625" style="43" customWidth="1"/>
    <col min="9986" max="9986" width="14.3984375" style="43" customWidth="1"/>
    <col min="9987" max="9987" width="15.59765625" style="43" customWidth="1"/>
    <col min="9988" max="9988" width="13.69921875" style="43" customWidth="1"/>
    <col min="9989" max="9989" width="15.09765625" style="43" customWidth="1"/>
    <col min="9990" max="9990" width="15" style="43" customWidth="1"/>
    <col min="9991" max="9991" width="15.69921875" style="43" customWidth="1"/>
    <col min="9992" max="10240" width="8.8984375" style="43"/>
    <col min="10241" max="10241" width="51.59765625" style="43" customWidth="1"/>
    <col min="10242" max="10242" width="14.3984375" style="43" customWidth="1"/>
    <col min="10243" max="10243" width="15.59765625" style="43" customWidth="1"/>
    <col min="10244" max="10244" width="13.69921875" style="43" customWidth="1"/>
    <col min="10245" max="10245" width="15.09765625" style="43" customWidth="1"/>
    <col min="10246" max="10246" width="15" style="43" customWidth="1"/>
    <col min="10247" max="10247" width="15.69921875" style="43" customWidth="1"/>
    <col min="10248" max="10496" width="8.8984375" style="43"/>
    <col min="10497" max="10497" width="51.59765625" style="43" customWidth="1"/>
    <col min="10498" max="10498" width="14.3984375" style="43" customWidth="1"/>
    <col min="10499" max="10499" width="15.59765625" style="43" customWidth="1"/>
    <col min="10500" max="10500" width="13.69921875" style="43" customWidth="1"/>
    <col min="10501" max="10501" width="15.09765625" style="43" customWidth="1"/>
    <col min="10502" max="10502" width="15" style="43" customWidth="1"/>
    <col min="10503" max="10503" width="15.69921875" style="43" customWidth="1"/>
    <col min="10504" max="10752" width="8.8984375" style="43"/>
    <col min="10753" max="10753" width="51.59765625" style="43" customWidth="1"/>
    <col min="10754" max="10754" width="14.3984375" style="43" customWidth="1"/>
    <col min="10755" max="10755" width="15.59765625" style="43" customWidth="1"/>
    <col min="10756" max="10756" width="13.69921875" style="43" customWidth="1"/>
    <col min="10757" max="10757" width="15.09765625" style="43" customWidth="1"/>
    <col min="10758" max="10758" width="15" style="43" customWidth="1"/>
    <col min="10759" max="10759" width="15.69921875" style="43" customWidth="1"/>
    <col min="10760" max="11008" width="8.8984375" style="43"/>
    <col min="11009" max="11009" width="51.59765625" style="43" customWidth="1"/>
    <col min="11010" max="11010" width="14.3984375" style="43" customWidth="1"/>
    <col min="11011" max="11011" width="15.59765625" style="43" customWidth="1"/>
    <col min="11012" max="11012" width="13.69921875" style="43" customWidth="1"/>
    <col min="11013" max="11013" width="15.09765625" style="43" customWidth="1"/>
    <col min="11014" max="11014" width="15" style="43" customWidth="1"/>
    <col min="11015" max="11015" width="15.69921875" style="43" customWidth="1"/>
    <col min="11016" max="11264" width="8.8984375" style="43"/>
    <col min="11265" max="11265" width="51.59765625" style="43" customWidth="1"/>
    <col min="11266" max="11266" width="14.3984375" style="43" customWidth="1"/>
    <col min="11267" max="11267" width="15.59765625" style="43" customWidth="1"/>
    <col min="11268" max="11268" width="13.69921875" style="43" customWidth="1"/>
    <col min="11269" max="11269" width="15.09765625" style="43" customWidth="1"/>
    <col min="11270" max="11270" width="15" style="43" customWidth="1"/>
    <col min="11271" max="11271" width="15.69921875" style="43" customWidth="1"/>
    <col min="11272" max="11520" width="8.8984375" style="43"/>
    <col min="11521" max="11521" width="51.59765625" style="43" customWidth="1"/>
    <col min="11522" max="11522" width="14.3984375" style="43" customWidth="1"/>
    <col min="11523" max="11523" width="15.59765625" style="43" customWidth="1"/>
    <col min="11524" max="11524" width="13.69921875" style="43" customWidth="1"/>
    <col min="11525" max="11525" width="15.09765625" style="43" customWidth="1"/>
    <col min="11526" max="11526" width="15" style="43" customWidth="1"/>
    <col min="11527" max="11527" width="15.69921875" style="43" customWidth="1"/>
    <col min="11528" max="11776" width="8.8984375" style="43"/>
    <col min="11777" max="11777" width="51.59765625" style="43" customWidth="1"/>
    <col min="11778" max="11778" width="14.3984375" style="43" customWidth="1"/>
    <col min="11779" max="11779" width="15.59765625" style="43" customWidth="1"/>
    <col min="11780" max="11780" width="13.69921875" style="43" customWidth="1"/>
    <col min="11781" max="11781" width="15.09765625" style="43" customWidth="1"/>
    <col min="11782" max="11782" width="15" style="43" customWidth="1"/>
    <col min="11783" max="11783" width="15.69921875" style="43" customWidth="1"/>
    <col min="11784" max="12032" width="8.8984375" style="43"/>
    <col min="12033" max="12033" width="51.59765625" style="43" customWidth="1"/>
    <col min="12034" max="12034" width="14.3984375" style="43" customWidth="1"/>
    <col min="12035" max="12035" width="15.59765625" style="43" customWidth="1"/>
    <col min="12036" max="12036" width="13.69921875" style="43" customWidth="1"/>
    <col min="12037" max="12037" width="15.09765625" style="43" customWidth="1"/>
    <col min="12038" max="12038" width="15" style="43" customWidth="1"/>
    <col min="12039" max="12039" width="15.69921875" style="43" customWidth="1"/>
    <col min="12040" max="12288" width="8.8984375" style="43"/>
    <col min="12289" max="12289" width="51.59765625" style="43" customWidth="1"/>
    <col min="12290" max="12290" width="14.3984375" style="43" customWidth="1"/>
    <col min="12291" max="12291" width="15.59765625" style="43" customWidth="1"/>
    <col min="12292" max="12292" width="13.69921875" style="43" customWidth="1"/>
    <col min="12293" max="12293" width="15.09765625" style="43" customWidth="1"/>
    <col min="12294" max="12294" width="15" style="43" customWidth="1"/>
    <col min="12295" max="12295" width="15.69921875" style="43" customWidth="1"/>
    <col min="12296" max="12544" width="8.8984375" style="43"/>
    <col min="12545" max="12545" width="51.59765625" style="43" customWidth="1"/>
    <col min="12546" max="12546" width="14.3984375" style="43" customWidth="1"/>
    <col min="12547" max="12547" width="15.59765625" style="43" customWidth="1"/>
    <col min="12548" max="12548" width="13.69921875" style="43" customWidth="1"/>
    <col min="12549" max="12549" width="15.09765625" style="43" customWidth="1"/>
    <col min="12550" max="12550" width="15" style="43" customWidth="1"/>
    <col min="12551" max="12551" width="15.69921875" style="43" customWidth="1"/>
    <col min="12552" max="12800" width="8.8984375" style="43"/>
    <col min="12801" max="12801" width="51.59765625" style="43" customWidth="1"/>
    <col min="12802" max="12802" width="14.3984375" style="43" customWidth="1"/>
    <col min="12803" max="12803" width="15.59765625" style="43" customWidth="1"/>
    <col min="12804" max="12804" width="13.69921875" style="43" customWidth="1"/>
    <col min="12805" max="12805" width="15.09765625" style="43" customWidth="1"/>
    <col min="12806" max="12806" width="15" style="43" customWidth="1"/>
    <col min="12807" max="12807" width="15.69921875" style="43" customWidth="1"/>
    <col min="12808" max="13056" width="8.8984375" style="43"/>
    <col min="13057" max="13057" width="51.59765625" style="43" customWidth="1"/>
    <col min="13058" max="13058" width="14.3984375" style="43" customWidth="1"/>
    <col min="13059" max="13059" width="15.59765625" style="43" customWidth="1"/>
    <col min="13060" max="13060" width="13.69921875" style="43" customWidth="1"/>
    <col min="13061" max="13061" width="15.09765625" style="43" customWidth="1"/>
    <col min="13062" max="13062" width="15" style="43" customWidth="1"/>
    <col min="13063" max="13063" width="15.69921875" style="43" customWidth="1"/>
    <col min="13064" max="13312" width="8.8984375" style="43"/>
    <col min="13313" max="13313" width="51.59765625" style="43" customWidth="1"/>
    <col min="13314" max="13314" width="14.3984375" style="43" customWidth="1"/>
    <col min="13315" max="13315" width="15.59765625" style="43" customWidth="1"/>
    <col min="13316" max="13316" width="13.69921875" style="43" customWidth="1"/>
    <col min="13317" max="13317" width="15.09765625" style="43" customWidth="1"/>
    <col min="13318" max="13318" width="15" style="43" customWidth="1"/>
    <col min="13319" max="13319" width="15.69921875" style="43" customWidth="1"/>
    <col min="13320" max="13568" width="8.8984375" style="43"/>
    <col min="13569" max="13569" width="51.59765625" style="43" customWidth="1"/>
    <col min="13570" max="13570" width="14.3984375" style="43" customWidth="1"/>
    <col min="13571" max="13571" width="15.59765625" style="43" customWidth="1"/>
    <col min="13572" max="13572" width="13.69921875" style="43" customWidth="1"/>
    <col min="13573" max="13573" width="15.09765625" style="43" customWidth="1"/>
    <col min="13574" max="13574" width="15" style="43" customWidth="1"/>
    <col min="13575" max="13575" width="15.69921875" style="43" customWidth="1"/>
    <col min="13576" max="13824" width="8.8984375" style="43"/>
    <col min="13825" max="13825" width="51.59765625" style="43" customWidth="1"/>
    <col min="13826" max="13826" width="14.3984375" style="43" customWidth="1"/>
    <col min="13827" max="13827" width="15.59765625" style="43" customWidth="1"/>
    <col min="13828" max="13828" width="13.69921875" style="43" customWidth="1"/>
    <col min="13829" max="13829" width="15.09765625" style="43" customWidth="1"/>
    <col min="13830" max="13830" width="15" style="43" customWidth="1"/>
    <col min="13831" max="13831" width="15.69921875" style="43" customWidth="1"/>
    <col min="13832" max="14080" width="8.8984375" style="43"/>
    <col min="14081" max="14081" width="51.59765625" style="43" customWidth="1"/>
    <col min="14082" max="14082" width="14.3984375" style="43" customWidth="1"/>
    <col min="14083" max="14083" width="15.59765625" style="43" customWidth="1"/>
    <col min="14084" max="14084" width="13.69921875" style="43" customWidth="1"/>
    <col min="14085" max="14085" width="15.09765625" style="43" customWidth="1"/>
    <col min="14086" max="14086" width="15" style="43" customWidth="1"/>
    <col min="14087" max="14087" width="15.69921875" style="43" customWidth="1"/>
    <col min="14088" max="14336" width="8.8984375" style="43"/>
    <col min="14337" max="14337" width="51.59765625" style="43" customWidth="1"/>
    <col min="14338" max="14338" width="14.3984375" style="43" customWidth="1"/>
    <col min="14339" max="14339" width="15.59765625" style="43" customWidth="1"/>
    <col min="14340" max="14340" width="13.69921875" style="43" customWidth="1"/>
    <col min="14341" max="14341" width="15.09765625" style="43" customWidth="1"/>
    <col min="14342" max="14342" width="15" style="43" customWidth="1"/>
    <col min="14343" max="14343" width="15.69921875" style="43" customWidth="1"/>
    <col min="14344" max="14592" width="8.8984375" style="43"/>
    <col min="14593" max="14593" width="51.59765625" style="43" customWidth="1"/>
    <col min="14594" max="14594" width="14.3984375" style="43" customWidth="1"/>
    <col min="14595" max="14595" width="15.59765625" style="43" customWidth="1"/>
    <col min="14596" max="14596" width="13.69921875" style="43" customWidth="1"/>
    <col min="14597" max="14597" width="15.09765625" style="43" customWidth="1"/>
    <col min="14598" max="14598" width="15" style="43" customWidth="1"/>
    <col min="14599" max="14599" width="15.69921875" style="43" customWidth="1"/>
    <col min="14600" max="14848" width="8.8984375" style="43"/>
    <col min="14849" max="14849" width="51.59765625" style="43" customWidth="1"/>
    <col min="14850" max="14850" width="14.3984375" style="43" customWidth="1"/>
    <col min="14851" max="14851" width="15.59765625" style="43" customWidth="1"/>
    <col min="14852" max="14852" width="13.69921875" style="43" customWidth="1"/>
    <col min="14853" max="14853" width="15.09765625" style="43" customWidth="1"/>
    <col min="14854" max="14854" width="15" style="43" customWidth="1"/>
    <col min="14855" max="14855" width="15.69921875" style="43" customWidth="1"/>
    <col min="14856" max="15104" width="8.8984375" style="43"/>
    <col min="15105" max="15105" width="51.59765625" style="43" customWidth="1"/>
    <col min="15106" max="15106" width="14.3984375" style="43" customWidth="1"/>
    <col min="15107" max="15107" width="15.59765625" style="43" customWidth="1"/>
    <col min="15108" max="15108" width="13.69921875" style="43" customWidth="1"/>
    <col min="15109" max="15109" width="15.09765625" style="43" customWidth="1"/>
    <col min="15110" max="15110" width="15" style="43" customWidth="1"/>
    <col min="15111" max="15111" width="15.69921875" style="43" customWidth="1"/>
    <col min="15112" max="15360" width="8.8984375" style="43"/>
    <col min="15361" max="15361" width="51.59765625" style="43" customWidth="1"/>
    <col min="15362" max="15362" width="14.3984375" style="43" customWidth="1"/>
    <col min="15363" max="15363" width="15.59765625" style="43" customWidth="1"/>
    <col min="15364" max="15364" width="13.69921875" style="43" customWidth="1"/>
    <col min="15365" max="15365" width="15.09765625" style="43" customWidth="1"/>
    <col min="15366" max="15366" width="15" style="43" customWidth="1"/>
    <col min="15367" max="15367" width="15.69921875" style="43" customWidth="1"/>
    <col min="15368" max="15616" width="8.8984375" style="43"/>
    <col min="15617" max="15617" width="51.59765625" style="43" customWidth="1"/>
    <col min="15618" max="15618" width="14.3984375" style="43" customWidth="1"/>
    <col min="15619" max="15619" width="15.59765625" style="43" customWidth="1"/>
    <col min="15620" max="15620" width="13.69921875" style="43" customWidth="1"/>
    <col min="15621" max="15621" width="15.09765625" style="43" customWidth="1"/>
    <col min="15622" max="15622" width="15" style="43" customWidth="1"/>
    <col min="15623" max="15623" width="15.69921875" style="43" customWidth="1"/>
    <col min="15624" max="15872" width="8.8984375" style="43"/>
    <col min="15873" max="15873" width="51.59765625" style="43" customWidth="1"/>
    <col min="15874" max="15874" width="14.3984375" style="43" customWidth="1"/>
    <col min="15875" max="15875" width="15.59765625" style="43" customWidth="1"/>
    <col min="15876" max="15876" width="13.69921875" style="43" customWidth="1"/>
    <col min="15877" max="15877" width="15.09765625" style="43" customWidth="1"/>
    <col min="15878" max="15878" width="15" style="43" customWidth="1"/>
    <col min="15879" max="15879" width="15.69921875" style="43" customWidth="1"/>
    <col min="15880" max="16128" width="8.8984375" style="43"/>
    <col min="16129" max="16129" width="51.59765625" style="43" customWidth="1"/>
    <col min="16130" max="16130" width="14.3984375" style="43" customWidth="1"/>
    <col min="16131" max="16131" width="15.59765625" style="43" customWidth="1"/>
    <col min="16132" max="16132" width="13.69921875" style="43" customWidth="1"/>
    <col min="16133" max="16133" width="15.09765625" style="43" customWidth="1"/>
    <col min="16134" max="16134" width="15" style="43" customWidth="1"/>
    <col min="16135" max="16135" width="15.69921875" style="43" customWidth="1"/>
    <col min="16136" max="16384" width="8.8984375" style="43"/>
  </cols>
  <sheetData>
    <row r="1" spans="1:16" s="26" customFormat="1" ht="22.6" customHeight="1" x14ac:dyDescent="0.4">
      <c r="A1" s="318" t="s">
        <v>79</v>
      </c>
      <c r="B1" s="318"/>
      <c r="C1" s="318"/>
      <c r="D1" s="318"/>
      <c r="E1" s="318"/>
      <c r="F1" s="318"/>
      <c r="G1" s="318"/>
    </row>
    <row r="2" spans="1:16" s="26" customFormat="1" ht="19.55" customHeight="1" x14ac:dyDescent="0.4">
      <c r="A2" s="317" t="s">
        <v>31</v>
      </c>
      <c r="B2" s="317"/>
      <c r="C2" s="317"/>
      <c r="D2" s="317"/>
      <c r="E2" s="317"/>
      <c r="F2" s="317"/>
      <c r="G2" s="317"/>
    </row>
    <row r="3" spans="1:16" s="29" customFormat="1" ht="15.8" customHeight="1" x14ac:dyDescent="0.2">
      <c r="A3" s="27"/>
      <c r="B3" s="27"/>
      <c r="C3" s="27"/>
      <c r="D3" s="27"/>
      <c r="E3" s="27"/>
      <c r="F3" s="27"/>
      <c r="G3" s="13" t="s">
        <v>7</v>
      </c>
    </row>
    <row r="4" spans="1:16" s="29" customFormat="1" ht="56.5" customHeight="1" x14ac:dyDescent="0.2">
      <c r="A4" s="122"/>
      <c r="B4" s="125" t="s">
        <v>179</v>
      </c>
      <c r="C4" s="125" t="s">
        <v>180</v>
      </c>
      <c r="D4" s="84" t="s">
        <v>45</v>
      </c>
      <c r="E4" s="128" t="s">
        <v>177</v>
      </c>
      <c r="F4" s="128" t="s">
        <v>178</v>
      </c>
      <c r="G4" s="84" t="s">
        <v>45</v>
      </c>
    </row>
    <row r="5" spans="1:16" s="29" customFormat="1" ht="28.55" customHeight="1" x14ac:dyDescent="0.2">
      <c r="A5" s="65" t="s">
        <v>396</v>
      </c>
      <c r="B5" s="139">
        <v>15521</v>
      </c>
      <c r="C5" s="139">
        <f>SUM(C7:C15)</f>
        <v>20981</v>
      </c>
      <c r="D5" s="136">
        <f>C5/B5*100</f>
        <v>135.17814573803236</v>
      </c>
      <c r="E5" s="139">
        <v>13928</v>
      </c>
      <c r="F5" s="139">
        <f>SUM(F7:F15)</f>
        <v>18603</v>
      </c>
      <c r="G5" s="136">
        <f>F5/E5*100</f>
        <v>133.56547960941987</v>
      </c>
      <c r="I5" s="76"/>
    </row>
    <row r="6" spans="1:16" s="29" customFormat="1" ht="17.75" x14ac:dyDescent="0.2">
      <c r="A6" s="291" t="s">
        <v>32</v>
      </c>
      <c r="B6" s="292"/>
      <c r="C6" s="292"/>
      <c r="D6" s="290"/>
      <c r="E6" s="292"/>
      <c r="F6" s="292"/>
      <c r="G6" s="290"/>
      <c r="I6" s="76"/>
    </row>
    <row r="7" spans="1:16" s="54" customFormat="1" ht="45.7" customHeight="1" x14ac:dyDescent="0.2">
      <c r="A7" s="77" t="s">
        <v>33</v>
      </c>
      <c r="B7" s="61">
        <v>2821</v>
      </c>
      <c r="C7" s="62">
        <v>4108</v>
      </c>
      <c r="D7" s="130">
        <f t="shared" ref="D7:D15" si="0">C7/B7*100</f>
        <v>145.62211981566819</v>
      </c>
      <c r="E7" s="62">
        <v>2483</v>
      </c>
      <c r="F7" s="62">
        <v>3613</v>
      </c>
      <c r="G7" s="130">
        <f t="shared" ref="G7:G15" si="1">F7/E7*100</f>
        <v>145.50946435763191</v>
      </c>
      <c r="H7" s="78"/>
      <c r="I7" s="76"/>
      <c r="J7" s="78"/>
      <c r="K7" s="78"/>
      <c r="L7" s="78"/>
      <c r="M7" s="78"/>
      <c r="N7" s="78"/>
      <c r="O7" s="78"/>
      <c r="P7" s="78"/>
    </row>
    <row r="8" spans="1:16" s="54" customFormat="1" ht="30.05" customHeight="1" x14ac:dyDescent="0.2">
      <c r="A8" s="77" t="s">
        <v>34</v>
      </c>
      <c r="B8" s="61">
        <v>1720</v>
      </c>
      <c r="C8" s="62">
        <v>2370</v>
      </c>
      <c r="D8" s="130">
        <f t="shared" si="0"/>
        <v>137.7906976744186</v>
      </c>
      <c r="E8" s="135">
        <v>1538</v>
      </c>
      <c r="F8" s="62">
        <v>2043</v>
      </c>
      <c r="G8" s="130">
        <f t="shared" si="1"/>
        <v>132.83485045513655</v>
      </c>
      <c r="H8" s="78"/>
      <c r="I8" s="76"/>
    </row>
    <row r="9" spans="1:16" ht="32.950000000000003" customHeight="1" x14ac:dyDescent="0.25">
      <c r="A9" s="77" t="s">
        <v>35</v>
      </c>
      <c r="B9" s="61">
        <v>1670</v>
      </c>
      <c r="C9" s="62">
        <v>2450</v>
      </c>
      <c r="D9" s="130">
        <f t="shared" si="0"/>
        <v>146.70658682634729</v>
      </c>
      <c r="E9" s="135">
        <v>1472</v>
      </c>
      <c r="F9" s="62">
        <v>2122</v>
      </c>
      <c r="G9" s="130">
        <f t="shared" si="1"/>
        <v>144.15760869565219</v>
      </c>
      <c r="H9" s="78"/>
      <c r="I9" s="76"/>
    </row>
    <row r="10" spans="1:16" ht="28.55" customHeight="1" x14ac:dyDescent="0.25">
      <c r="A10" s="77" t="s">
        <v>36</v>
      </c>
      <c r="B10" s="61">
        <v>873</v>
      </c>
      <c r="C10" s="62">
        <v>1534</v>
      </c>
      <c r="D10" s="130">
        <f t="shared" si="0"/>
        <v>175.71592210767469</v>
      </c>
      <c r="E10" s="135">
        <v>749</v>
      </c>
      <c r="F10" s="62">
        <v>1346</v>
      </c>
      <c r="G10" s="130">
        <f t="shared" si="1"/>
        <v>179.70627503337784</v>
      </c>
      <c r="H10" s="78"/>
      <c r="I10" s="76"/>
    </row>
    <row r="11" spans="1:16" s="46" customFormat="1" ht="31.6" customHeight="1" x14ac:dyDescent="0.2">
      <c r="A11" s="77" t="s">
        <v>37</v>
      </c>
      <c r="B11" s="61">
        <v>1836</v>
      </c>
      <c r="C11" s="62">
        <v>3119</v>
      </c>
      <c r="D11" s="130">
        <f t="shared" si="0"/>
        <v>169.880174291939</v>
      </c>
      <c r="E11" s="135">
        <v>1604</v>
      </c>
      <c r="F11" s="62">
        <v>2757</v>
      </c>
      <c r="G11" s="130">
        <f t="shared" si="1"/>
        <v>171.88279301745638</v>
      </c>
      <c r="H11" s="78"/>
      <c r="I11" s="76"/>
    </row>
    <row r="12" spans="1:16" ht="51.8" customHeight="1" x14ac:dyDescent="0.25">
      <c r="A12" s="77" t="s">
        <v>38</v>
      </c>
      <c r="B12" s="61">
        <v>559</v>
      </c>
      <c r="C12" s="62">
        <v>504</v>
      </c>
      <c r="D12" s="130">
        <f>C12/B12*100</f>
        <v>90.161001788908763</v>
      </c>
      <c r="E12" s="135">
        <v>526</v>
      </c>
      <c r="F12" s="62">
        <v>481</v>
      </c>
      <c r="G12" s="130">
        <f t="shared" si="1"/>
        <v>91.444866920152094</v>
      </c>
      <c r="H12" s="78"/>
      <c r="I12" s="76"/>
    </row>
    <row r="13" spans="1:16" ht="30.75" customHeight="1" x14ac:dyDescent="0.25">
      <c r="A13" s="77" t="s">
        <v>39</v>
      </c>
      <c r="B13" s="61">
        <v>1251</v>
      </c>
      <c r="C13" s="62">
        <v>1608</v>
      </c>
      <c r="D13" s="130">
        <f t="shared" si="0"/>
        <v>128.53717026378897</v>
      </c>
      <c r="E13" s="135">
        <v>1119</v>
      </c>
      <c r="F13" s="62">
        <v>1432</v>
      </c>
      <c r="G13" s="130">
        <f t="shared" si="1"/>
        <v>127.97140303842716</v>
      </c>
      <c r="H13" s="78"/>
      <c r="I13" s="76"/>
    </row>
    <row r="14" spans="1:16" ht="66.75" customHeight="1" x14ac:dyDescent="0.25">
      <c r="A14" s="77" t="s">
        <v>40</v>
      </c>
      <c r="B14" s="61">
        <v>2970</v>
      </c>
      <c r="C14" s="62">
        <v>3168</v>
      </c>
      <c r="D14" s="130">
        <f t="shared" si="0"/>
        <v>106.66666666666667</v>
      </c>
      <c r="E14" s="135">
        <v>2788</v>
      </c>
      <c r="F14" s="62">
        <v>2937</v>
      </c>
      <c r="G14" s="130">
        <f t="shared" si="1"/>
        <v>105.34433285509326</v>
      </c>
      <c r="H14" s="78"/>
      <c r="I14" s="76"/>
    </row>
    <row r="15" spans="1:16" ht="30.05" customHeight="1" x14ac:dyDescent="0.25">
      <c r="A15" s="77" t="s">
        <v>41</v>
      </c>
      <c r="B15" s="61">
        <v>1830</v>
      </c>
      <c r="C15" s="62">
        <v>2120</v>
      </c>
      <c r="D15" s="130">
        <f t="shared" si="0"/>
        <v>115.84699453551912</v>
      </c>
      <c r="E15" s="135">
        <v>1658</v>
      </c>
      <c r="F15" s="62">
        <v>1872</v>
      </c>
      <c r="G15" s="130">
        <f t="shared" si="1"/>
        <v>112.90711700844392</v>
      </c>
      <c r="H15" s="78"/>
      <c r="I15" s="76"/>
    </row>
    <row r="16" spans="1:16" x14ac:dyDescent="0.25">
      <c r="B16" s="79"/>
    </row>
    <row r="17" spans="2:3" x14ac:dyDescent="0.25">
      <c r="B17" s="79"/>
      <c r="C17" s="50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19"/>
  <sheetViews>
    <sheetView view="pageBreakPreview" topLeftCell="A4" zoomScale="80" zoomScaleNormal="75" zoomScaleSheetLayoutView="80" workbookViewId="0">
      <selection activeCell="A6" sqref="A6"/>
    </sheetView>
  </sheetViews>
  <sheetFormatPr defaultColWidth="8.8984375" defaultRowHeight="12.75" x14ac:dyDescent="0.25"/>
  <cols>
    <col min="1" max="1" width="51.59765625" style="43" customWidth="1"/>
    <col min="2" max="2" width="11.8984375" style="127" customWidth="1"/>
    <col min="3" max="3" width="13" style="127" customWidth="1"/>
    <col min="4" max="4" width="12" style="127" customWidth="1"/>
    <col min="5" max="5" width="13.09765625" style="127" customWidth="1"/>
    <col min="6" max="6" width="12.09765625" style="127" customWidth="1"/>
    <col min="7" max="7" width="13.3984375" style="127" customWidth="1"/>
    <col min="8" max="8" width="12.69921875" style="127" customWidth="1"/>
    <col min="9" max="9" width="13.8984375" style="127" customWidth="1"/>
    <col min="10" max="10" width="8.8984375" style="43"/>
    <col min="11" max="12" width="0" style="43" hidden="1" customWidth="1"/>
    <col min="13" max="253" width="8.8984375" style="43"/>
    <col min="254" max="254" width="51.59765625" style="43" customWidth="1"/>
    <col min="255" max="255" width="14.3984375" style="43" customWidth="1"/>
    <col min="256" max="256" width="15.59765625" style="43" customWidth="1"/>
    <col min="257" max="257" width="13.69921875" style="43" customWidth="1"/>
    <col min="258" max="258" width="15.09765625" style="43" customWidth="1"/>
    <col min="259" max="259" width="15" style="43" customWidth="1"/>
    <col min="260" max="260" width="15.69921875" style="43" customWidth="1"/>
    <col min="261" max="509" width="8.8984375" style="43"/>
    <col min="510" max="510" width="51.59765625" style="43" customWidth="1"/>
    <col min="511" max="511" width="14.3984375" style="43" customWidth="1"/>
    <col min="512" max="512" width="15.59765625" style="43" customWidth="1"/>
    <col min="513" max="513" width="13.69921875" style="43" customWidth="1"/>
    <col min="514" max="514" width="15.09765625" style="43" customWidth="1"/>
    <col min="515" max="515" width="15" style="43" customWidth="1"/>
    <col min="516" max="516" width="15.69921875" style="43" customWidth="1"/>
    <col min="517" max="765" width="8.8984375" style="43"/>
    <col min="766" max="766" width="51.59765625" style="43" customWidth="1"/>
    <col min="767" max="767" width="14.3984375" style="43" customWidth="1"/>
    <col min="768" max="768" width="15.59765625" style="43" customWidth="1"/>
    <col min="769" max="769" width="13.69921875" style="43" customWidth="1"/>
    <col min="770" max="770" width="15.09765625" style="43" customWidth="1"/>
    <col min="771" max="771" width="15" style="43" customWidth="1"/>
    <col min="772" max="772" width="15.69921875" style="43" customWidth="1"/>
    <col min="773" max="1021" width="8.8984375" style="43"/>
    <col min="1022" max="1022" width="51.59765625" style="43" customWidth="1"/>
    <col min="1023" max="1023" width="14.3984375" style="43" customWidth="1"/>
    <col min="1024" max="1024" width="15.59765625" style="43" customWidth="1"/>
    <col min="1025" max="1025" width="13.69921875" style="43" customWidth="1"/>
    <col min="1026" max="1026" width="15.09765625" style="43" customWidth="1"/>
    <col min="1027" max="1027" width="15" style="43" customWidth="1"/>
    <col min="1028" max="1028" width="15.69921875" style="43" customWidth="1"/>
    <col min="1029" max="1277" width="8.8984375" style="43"/>
    <col min="1278" max="1278" width="51.59765625" style="43" customWidth="1"/>
    <col min="1279" max="1279" width="14.3984375" style="43" customWidth="1"/>
    <col min="1280" max="1280" width="15.59765625" style="43" customWidth="1"/>
    <col min="1281" max="1281" width="13.69921875" style="43" customWidth="1"/>
    <col min="1282" max="1282" width="15.09765625" style="43" customWidth="1"/>
    <col min="1283" max="1283" width="15" style="43" customWidth="1"/>
    <col min="1284" max="1284" width="15.69921875" style="43" customWidth="1"/>
    <col min="1285" max="1533" width="8.8984375" style="43"/>
    <col min="1534" max="1534" width="51.59765625" style="43" customWidth="1"/>
    <col min="1535" max="1535" width="14.3984375" style="43" customWidth="1"/>
    <col min="1536" max="1536" width="15.59765625" style="43" customWidth="1"/>
    <col min="1537" max="1537" width="13.69921875" style="43" customWidth="1"/>
    <col min="1538" max="1538" width="15.09765625" style="43" customWidth="1"/>
    <col min="1539" max="1539" width="15" style="43" customWidth="1"/>
    <col min="1540" max="1540" width="15.69921875" style="43" customWidth="1"/>
    <col min="1541" max="1789" width="8.8984375" style="43"/>
    <col min="1790" max="1790" width="51.59765625" style="43" customWidth="1"/>
    <col min="1791" max="1791" width="14.3984375" style="43" customWidth="1"/>
    <col min="1792" max="1792" width="15.59765625" style="43" customWidth="1"/>
    <col min="1793" max="1793" width="13.69921875" style="43" customWidth="1"/>
    <col min="1794" max="1794" width="15.09765625" style="43" customWidth="1"/>
    <col min="1795" max="1795" width="15" style="43" customWidth="1"/>
    <col min="1796" max="1796" width="15.69921875" style="43" customWidth="1"/>
    <col min="1797" max="2045" width="8.8984375" style="43"/>
    <col min="2046" max="2046" width="51.59765625" style="43" customWidth="1"/>
    <col min="2047" max="2047" width="14.3984375" style="43" customWidth="1"/>
    <col min="2048" max="2048" width="15.59765625" style="43" customWidth="1"/>
    <col min="2049" max="2049" width="13.69921875" style="43" customWidth="1"/>
    <col min="2050" max="2050" width="15.09765625" style="43" customWidth="1"/>
    <col min="2051" max="2051" width="15" style="43" customWidth="1"/>
    <col min="2052" max="2052" width="15.69921875" style="43" customWidth="1"/>
    <col min="2053" max="2301" width="8.8984375" style="43"/>
    <col min="2302" max="2302" width="51.59765625" style="43" customWidth="1"/>
    <col min="2303" max="2303" width="14.3984375" style="43" customWidth="1"/>
    <col min="2304" max="2304" width="15.59765625" style="43" customWidth="1"/>
    <col min="2305" max="2305" width="13.69921875" style="43" customWidth="1"/>
    <col min="2306" max="2306" width="15.09765625" style="43" customWidth="1"/>
    <col min="2307" max="2307" width="15" style="43" customWidth="1"/>
    <col min="2308" max="2308" width="15.69921875" style="43" customWidth="1"/>
    <col min="2309" max="2557" width="8.8984375" style="43"/>
    <col min="2558" max="2558" width="51.59765625" style="43" customWidth="1"/>
    <col min="2559" max="2559" width="14.3984375" style="43" customWidth="1"/>
    <col min="2560" max="2560" width="15.59765625" style="43" customWidth="1"/>
    <col min="2561" max="2561" width="13.69921875" style="43" customWidth="1"/>
    <col min="2562" max="2562" width="15.09765625" style="43" customWidth="1"/>
    <col min="2563" max="2563" width="15" style="43" customWidth="1"/>
    <col min="2564" max="2564" width="15.69921875" style="43" customWidth="1"/>
    <col min="2565" max="2813" width="8.8984375" style="43"/>
    <col min="2814" max="2814" width="51.59765625" style="43" customWidth="1"/>
    <col min="2815" max="2815" width="14.3984375" style="43" customWidth="1"/>
    <col min="2816" max="2816" width="15.59765625" style="43" customWidth="1"/>
    <col min="2817" max="2817" width="13.69921875" style="43" customWidth="1"/>
    <col min="2818" max="2818" width="15.09765625" style="43" customWidth="1"/>
    <col min="2819" max="2819" width="15" style="43" customWidth="1"/>
    <col min="2820" max="2820" width="15.69921875" style="43" customWidth="1"/>
    <col min="2821" max="3069" width="8.8984375" style="43"/>
    <col min="3070" max="3070" width="51.59765625" style="43" customWidth="1"/>
    <col min="3071" max="3071" width="14.3984375" style="43" customWidth="1"/>
    <col min="3072" max="3072" width="15.59765625" style="43" customWidth="1"/>
    <col min="3073" max="3073" width="13.69921875" style="43" customWidth="1"/>
    <col min="3074" max="3074" width="15.09765625" style="43" customWidth="1"/>
    <col min="3075" max="3075" width="15" style="43" customWidth="1"/>
    <col min="3076" max="3076" width="15.69921875" style="43" customWidth="1"/>
    <col min="3077" max="3325" width="8.8984375" style="43"/>
    <col min="3326" max="3326" width="51.59765625" style="43" customWidth="1"/>
    <col min="3327" max="3327" width="14.3984375" style="43" customWidth="1"/>
    <col min="3328" max="3328" width="15.59765625" style="43" customWidth="1"/>
    <col min="3329" max="3329" width="13.69921875" style="43" customWidth="1"/>
    <col min="3330" max="3330" width="15.09765625" style="43" customWidth="1"/>
    <col min="3331" max="3331" width="15" style="43" customWidth="1"/>
    <col min="3332" max="3332" width="15.69921875" style="43" customWidth="1"/>
    <col min="3333" max="3581" width="8.8984375" style="43"/>
    <col min="3582" max="3582" width="51.59765625" style="43" customWidth="1"/>
    <col min="3583" max="3583" width="14.3984375" style="43" customWidth="1"/>
    <col min="3584" max="3584" width="15.59765625" style="43" customWidth="1"/>
    <col min="3585" max="3585" width="13.69921875" style="43" customWidth="1"/>
    <col min="3586" max="3586" width="15.09765625" style="43" customWidth="1"/>
    <col min="3587" max="3587" width="15" style="43" customWidth="1"/>
    <col min="3588" max="3588" width="15.69921875" style="43" customWidth="1"/>
    <col min="3589" max="3837" width="8.8984375" style="43"/>
    <col min="3838" max="3838" width="51.59765625" style="43" customWidth="1"/>
    <col min="3839" max="3839" width="14.3984375" style="43" customWidth="1"/>
    <col min="3840" max="3840" width="15.59765625" style="43" customWidth="1"/>
    <col min="3841" max="3841" width="13.69921875" style="43" customWidth="1"/>
    <col min="3842" max="3842" width="15.09765625" style="43" customWidth="1"/>
    <col min="3843" max="3843" width="15" style="43" customWidth="1"/>
    <col min="3844" max="3844" width="15.69921875" style="43" customWidth="1"/>
    <col min="3845" max="4093" width="8.8984375" style="43"/>
    <col min="4094" max="4094" width="51.59765625" style="43" customWidth="1"/>
    <col min="4095" max="4095" width="14.3984375" style="43" customWidth="1"/>
    <col min="4096" max="4096" width="15.59765625" style="43" customWidth="1"/>
    <col min="4097" max="4097" width="13.69921875" style="43" customWidth="1"/>
    <col min="4098" max="4098" width="15.09765625" style="43" customWidth="1"/>
    <col min="4099" max="4099" width="15" style="43" customWidth="1"/>
    <col min="4100" max="4100" width="15.69921875" style="43" customWidth="1"/>
    <col min="4101" max="4349" width="8.8984375" style="43"/>
    <col min="4350" max="4350" width="51.59765625" style="43" customWidth="1"/>
    <col min="4351" max="4351" width="14.3984375" style="43" customWidth="1"/>
    <col min="4352" max="4352" width="15.59765625" style="43" customWidth="1"/>
    <col min="4353" max="4353" width="13.69921875" style="43" customWidth="1"/>
    <col min="4354" max="4354" width="15.09765625" style="43" customWidth="1"/>
    <col min="4355" max="4355" width="15" style="43" customWidth="1"/>
    <col min="4356" max="4356" width="15.69921875" style="43" customWidth="1"/>
    <col min="4357" max="4605" width="8.8984375" style="43"/>
    <col min="4606" max="4606" width="51.59765625" style="43" customWidth="1"/>
    <col min="4607" max="4607" width="14.3984375" style="43" customWidth="1"/>
    <col min="4608" max="4608" width="15.59765625" style="43" customWidth="1"/>
    <col min="4609" max="4609" width="13.69921875" style="43" customWidth="1"/>
    <col min="4610" max="4610" width="15.09765625" style="43" customWidth="1"/>
    <col min="4611" max="4611" width="15" style="43" customWidth="1"/>
    <col min="4612" max="4612" width="15.69921875" style="43" customWidth="1"/>
    <col min="4613" max="4861" width="8.8984375" style="43"/>
    <col min="4862" max="4862" width="51.59765625" style="43" customWidth="1"/>
    <col min="4863" max="4863" width="14.3984375" style="43" customWidth="1"/>
    <col min="4864" max="4864" width="15.59765625" style="43" customWidth="1"/>
    <col min="4865" max="4865" width="13.69921875" style="43" customWidth="1"/>
    <col min="4866" max="4866" width="15.09765625" style="43" customWidth="1"/>
    <col min="4867" max="4867" width="15" style="43" customWidth="1"/>
    <col min="4868" max="4868" width="15.69921875" style="43" customWidth="1"/>
    <col min="4869" max="5117" width="8.8984375" style="43"/>
    <col min="5118" max="5118" width="51.59765625" style="43" customWidth="1"/>
    <col min="5119" max="5119" width="14.3984375" style="43" customWidth="1"/>
    <col min="5120" max="5120" width="15.59765625" style="43" customWidth="1"/>
    <col min="5121" max="5121" width="13.69921875" style="43" customWidth="1"/>
    <col min="5122" max="5122" width="15.09765625" style="43" customWidth="1"/>
    <col min="5123" max="5123" width="15" style="43" customWidth="1"/>
    <col min="5124" max="5124" width="15.69921875" style="43" customWidth="1"/>
    <col min="5125" max="5373" width="8.8984375" style="43"/>
    <col min="5374" max="5374" width="51.59765625" style="43" customWidth="1"/>
    <col min="5375" max="5375" width="14.3984375" style="43" customWidth="1"/>
    <col min="5376" max="5376" width="15.59765625" style="43" customWidth="1"/>
    <col min="5377" max="5377" width="13.69921875" style="43" customWidth="1"/>
    <col min="5378" max="5378" width="15.09765625" style="43" customWidth="1"/>
    <col min="5379" max="5379" width="15" style="43" customWidth="1"/>
    <col min="5380" max="5380" width="15.69921875" style="43" customWidth="1"/>
    <col min="5381" max="5629" width="8.8984375" style="43"/>
    <col min="5630" max="5630" width="51.59765625" style="43" customWidth="1"/>
    <col min="5631" max="5631" width="14.3984375" style="43" customWidth="1"/>
    <col min="5632" max="5632" width="15.59765625" style="43" customWidth="1"/>
    <col min="5633" max="5633" width="13.69921875" style="43" customWidth="1"/>
    <col min="5634" max="5634" width="15.09765625" style="43" customWidth="1"/>
    <col min="5635" max="5635" width="15" style="43" customWidth="1"/>
    <col min="5636" max="5636" width="15.69921875" style="43" customWidth="1"/>
    <col min="5637" max="5885" width="8.8984375" style="43"/>
    <col min="5886" max="5886" width="51.59765625" style="43" customWidth="1"/>
    <col min="5887" max="5887" width="14.3984375" style="43" customWidth="1"/>
    <col min="5888" max="5888" width="15.59765625" style="43" customWidth="1"/>
    <col min="5889" max="5889" width="13.69921875" style="43" customWidth="1"/>
    <col min="5890" max="5890" width="15.09765625" style="43" customWidth="1"/>
    <col min="5891" max="5891" width="15" style="43" customWidth="1"/>
    <col min="5892" max="5892" width="15.69921875" style="43" customWidth="1"/>
    <col min="5893" max="6141" width="8.8984375" style="43"/>
    <col min="6142" max="6142" width="51.59765625" style="43" customWidth="1"/>
    <col min="6143" max="6143" width="14.3984375" style="43" customWidth="1"/>
    <col min="6144" max="6144" width="15.59765625" style="43" customWidth="1"/>
    <col min="6145" max="6145" width="13.69921875" style="43" customWidth="1"/>
    <col min="6146" max="6146" width="15.09765625" style="43" customWidth="1"/>
    <col min="6147" max="6147" width="15" style="43" customWidth="1"/>
    <col min="6148" max="6148" width="15.69921875" style="43" customWidth="1"/>
    <col min="6149" max="6397" width="8.8984375" style="43"/>
    <col min="6398" max="6398" width="51.59765625" style="43" customWidth="1"/>
    <col min="6399" max="6399" width="14.3984375" style="43" customWidth="1"/>
    <col min="6400" max="6400" width="15.59765625" style="43" customWidth="1"/>
    <col min="6401" max="6401" width="13.69921875" style="43" customWidth="1"/>
    <col min="6402" max="6402" width="15.09765625" style="43" customWidth="1"/>
    <col min="6403" max="6403" width="15" style="43" customWidth="1"/>
    <col min="6404" max="6404" width="15.69921875" style="43" customWidth="1"/>
    <col min="6405" max="6653" width="8.8984375" style="43"/>
    <col min="6654" max="6654" width="51.59765625" style="43" customWidth="1"/>
    <col min="6655" max="6655" width="14.3984375" style="43" customWidth="1"/>
    <col min="6656" max="6656" width="15.59765625" style="43" customWidth="1"/>
    <col min="6657" max="6657" width="13.69921875" style="43" customWidth="1"/>
    <col min="6658" max="6658" width="15.09765625" style="43" customWidth="1"/>
    <col min="6659" max="6659" width="15" style="43" customWidth="1"/>
    <col min="6660" max="6660" width="15.69921875" style="43" customWidth="1"/>
    <col min="6661" max="6909" width="8.8984375" style="43"/>
    <col min="6910" max="6910" width="51.59765625" style="43" customWidth="1"/>
    <col min="6911" max="6911" width="14.3984375" style="43" customWidth="1"/>
    <col min="6912" max="6912" width="15.59765625" style="43" customWidth="1"/>
    <col min="6913" max="6913" width="13.69921875" style="43" customWidth="1"/>
    <col min="6914" max="6914" width="15.09765625" style="43" customWidth="1"/>
    <col min="6915" max="6915" width="15" style="43" customWidth="1"/>
    <col min="6916" max="6916" width="15.69921875" style="43" customWidth="1"/>
    <col min="6917" max="7165" width="8.8984375" style="43"/>
    <col min="7166" max="7166" width="51.59765625" style="43" customWidth="1"/>
    <col min="7167" max="7167" width="14.3984375" style="43" customWidth="1"/>
    <col min="7168" max="7168" width="15.59765625" style="43" customWidth="1"/>
    <col min="7169" max="7169" width="13.69921875" style="43" customWidth="1"/>
    <col min="7170" max="7170" width="15.09765625" style="43" customWidth="1"/>
    <col min="7171" max="7171" width="15" style="43" customWidth="1"/>
    <col min="7172" max="7172" width="15.69921875" style="43" customWidth="1"/>
    <col min="7173" max="7421" width="8.8984375" style="43"/>
    <col min="7422" max="7422" width="51.59765625" style="43" customWidth="1"/>
    <col min="7423" max="7423" width="14.3984375" style="43" customWidth="1"/>
    <col min="7424" max="7424" width="15.59765625" style="43" customWidth="1"/>
    <col min="7425" max="7425" width="13.69921875" style="43" customWidth="1"/>
    <col min="7426" max="7426" width="15.09765625" style="43" customWidth="1"/>
    <col min="7427" max="7427" width="15" style="43" customWidth="1"/>
    <col min="7428" max="7428" width="15.69921875" style="43" customWidth="1"/>
    <col min="7429" max="7677" width="8.8984375" style="43"/>
    <col min="7678" max="7678" width="51.59765625" style="43" customWidth="1"/>
    <col min="7679" max="7679" width="14.3984375" style="43" customWidth="1"/>
    <col min="7680" max="7680" width="15.59765625" style="43" customWidth="1"/>
    <col min="7681" max="7681" width="13.69921875" style="43" customWidth="1"/>
    <col min="7682" max="7682" width="15.09765625" style="43" customWidth="1"/>
    <col min="7683" max="7683" width="15" style="43" customWidth="1"/>
    <col min="7684" max="7684" width="15.69921875" style="43" customWidth="1"/>
    <col min="7685" max="7933" width="8.8984375" style="43"/>
    <col min="7934" max="7934" width="51.59765625" style="43" customWidth="1"/>
    <col min="7935" max="7935" width="14.3984375" style="43" customWidth="1"/>
    <col min="7936" max="7936" width="15.59765625" style="43" customWidth="1"/>
    <col min="7937" max="7937" width="13.69921875" style="43" customWidth="1"/>
    <col min="7938" max="7938" width="15.09765625" style="43" customWidth="1"/>
    <col min="7939" max="7939" width="15" style="43" customWidth="1"/>
    <col min="7940" max="7940" width="15.69921875" style="43" customWidth="1"/>
    <col min="7941" max="8189" width="8.8984375" style="43"/>
    <col min="8190" max="8190" width="51.59765625" style="43" customWidth="1"/>
    <col min="8191" max="8191" width="14.3984375" style="43" customWidth="1"/>
    <col min="8192" max="8192" width="15.59765625" style="43" customWidth="1"/>
    <col min="8193" max="8193" width="13.69921875" style="43" customWidth="1"/>
    <col min="8194" max="8194" width="15.09765625" style="43" customWidth="1"/>
    <col min="8195" max="8195" width="15" style="43" customWidth="1"/>
    <col min="8196" max="8196" width="15.69921875" style="43" customWidth="1"/>
    <col min="8197" max="8445" width="8.8984375" style="43"/>
    <col min="8446" max="8446" width="51.59765625" style="43" customWidth="1"/>
    <col min="8447" max="8447" width="14.3984375" style="43" customWidth="1"/>
    <col min="8448" max="8448" width="15.59765625" style="43" customWidth="1"/>
    <col min="8449" max="8449" width="13.69921875" style="43" customWidth="1"/>
    <col min="8450" max="8450" width="15.09765625" style="43" customWidth="1"/>
    <col min="8451" max="8451" width="15" style="43" customWidth="1"/>
    <col min="8452" max="8452" width="15.69921875" style="43" customWidth="1"/>
    <col min="8453" max="8701" width="8.8984375" style="43"/>
    <col min="8702" max="8702" width="51.59765625" style="43" customWidth="1"/>
    <col min="8703" max="8703" width="14.3984375" style="43" customWidth="1"/>
    <col min="8704" max="8704" width="15.59765625" style="43" customWidth="1"/>
    <col min="8705" max="8705" width="13.69921875" style="43" customWidth="1"/>
    <col min="8706" max="8706" width="15.09765625" style="43" customWidth="1"/>
    <col min="8707" max="8707" width="15" style="43" customWidth="1"/>
    <col min="8708" max="8708" width="15.69921875" style="43" customWidth="1"/>
    <col min="8709" max="8957" width="8.8984375" style="43"/>
    <col min="8958" max="8958" width="51.59765625" style="43" customWidth="1"/>
    <col min="8959" max="8959" width="14.3984375" style="43" customWidth="1"/>
    <col min="8960" max="8960" width="15.59765625" style="43" customWidth="1"/>
    <col min="8961" max="8961" width="13.69921875" style="43" customWidth="1"/>
    <col min="8962" max="8962" width="15.09765625" style="43" customWidth="1"/>
    <col min="8963" max="8963" width="15" style="43" customWidth="1"/>
    <col min="8964" max="8964" width="15.69921875" style="43" customWidth="1"/>
    <col min="8965" max="9213" width="8.8984375" style="43"/>
    <col min="9214" max="9214" width="51.59765625" style="43" customWidth="1"/>
    <col min="9215" max="9215" width="14.3984375" style="43" customWidth="1"/>
    <col min="9216" max="9216" width="15.59765625" style="43" customWidth="1"/>
    <col min="9217" max="9217" width="13.69921875" style="43" customWidth="1"/>
    <col min="9218" max="9218" width="15.09765625" style="43" customWidth="1"/>
    <col min="9219" max="9219" width="15" style="43" customWidth="1"/>
    <col min="9220" max="9220" width="15.69921875" style="43" customWidth="1"/>
    <col min="9221" max="9469" width="8.8984375" style="43"/>
    <col min="9470" max="9470" width="51.59765625" style="43" customWidth="1"/>
    <col min="9471" max="9471" width="14.3984375" style="43" customWidth="1"/>
    <col min="9472" max="9472" width="15.59765625" style="43" customWidth="1"/>
    <col min="9473" max="9473" width="13.69921875" style="43" customWidth="1"/>
    <col min="9474" max="9474" width="15.09765625" style="43" customWidth="1"/>
    <col min="9475" max="9475" width="15" style="43" customWidth="1"/>
    <col min="9476" max="9476" width="15.69921875" style="43" customWidth="1"/>
    <col min="9477" max="9725" width="8.8984375" style="43"/>
    <col min="9726" max="9726" width="51.59765625" style="43" customWidth="1"/>
    <col min="9727" max="9727" width="14.3984375" style="43" customWidth="1"/>
    <col min="9728" max="9728" width="15.59765625" style="43" customWidth="1"/>
    <col min="9729" max="9729" width="13.69921875" style="43" customWidth="1"/>
    <col min="9730" max="9730" width="15.09765625" style="43" customWidth="1"/>
    <col min="9731" max="9731" width="15" style="43" customWidth="1"/>
    <col min="9732" max="9732" width="15.69921875" style="43" customWidth="1"/>
    <col min="9733" max="9981" width="8.8984375" style="43"/>
    <col min="9982" max="9982" width="51.59765625" style="43" customWidth="1"/>
    <col min="9983" max="9983" width="14.3984375" style="43" customWidth="1"/>
    <col min="9984" max="9984" width="15.59765625" style="43" customWidth="1"/>
    <col min="9985" max="9985" width="13.69921875" style="43" customWidth="1"/>
    <col min="9986" max="9986" width="15.09765625" style="43" customWidth="1"/>
    <col min="9987" max="9987" width="15" style="43" customWidth="1"/>
    <col min="9988" max="9988" width="15.69921875" style="43" customWidth="1"/>
    <col min="9989" max="10237" width="8.8984375" style="43"/>
    <col min="10238" max="10238" width="51.59765625" style="43" customWidth="1"/>
    <col min="10239" max="10239" width="14.3984375" style="43" customWidth="1"/>
    <col min="10240" max="10240" width="15.59765625" style="43" customWidth="1"/>
    <col min="10241" max="10241" width="13.69921875" style="43" customWidth="1"/>
    <col min="10242" max="10242" width="15.09765625" style="43" customWidth="1"/>
    <col min="10243" max="10243" width="15" style="43" customWidth="1"/>
    <col min="10244" max="10244" width="15.69921875" style="43" customWidth="1"/>
    <col min="10245" max="10493" width="8.8984375" style="43"/>
    <col min="10494" max="10494" width="51.59765625" style="43" customWidth="1"/>
    <col min="10495" max="10495" width="14.3984375" style="43" customWidth="1"/>
    <col min="10496" max="10496" width="15.59765625" style="43" customWidth="1"/>
    <col min="10497" max="10497" width="13.69921875" style="43" customWidth="1"/>
    <col min="10498" max="10498" width="15.09765625" style="43" customWidth="1"/>
    <col min="10499" max="10499" width="15" style="43" customWidth="1"/>
    <col min="10500" max="10500" width="15.69921875" style="43" customWidth="1"/>
    <col min="10501" max="10749" width="8.8984375" style="43"/>
    <col min="10750" max="10750" width="51.59765625" style="43" customWidth="1"/>
    <col min="10751" max="10751" width="14.3984375" style="43" customWidth="1"/>
    <col min="10752" max="10752" width="15.59765625" style="43" customWidth="1"/>
    <col min="10753" max="10753" width="13.69921875" style="43" customWidth="1"/>
    <col min="10754" max="10754" width="15.09765625" style="43" customWidth="1"/>
    <col min="10755" max="10755" width="15" style="43" customWidth="1"/>
    <col min="10756" max="10756" width="15.69921875" style="43" customWidth="1"/>
    <col min="10757" max="11005" width="8.8984375" style="43"/>
    <col min="11006" max="11006" width="51.59765625" style="43" customWidth="1"/>
    <col min="11007" max="11007" width="14.3984375" style="43" customWidth="1"/>
    <col min="11008" max="11008" width="15.59765625" style="43" customWidth="1"/>
    <col min="11009" max="11009" width="13.69921875" style="43" customWidth="1"/>
    <col min="11010" max="11010" width="15.09765625" style="43" customWidth="1"/>
    <col min="11011" max="11011" width="15" style="43" customWidth="1"/>
    <col min="11012" max="11012" width="15.69921875" style="43" customWidth="1"/>
    <col min="11013" max="11261" width="8.8984375" style="43"/>
    <col min="11262" max="11262" width="51.59765625" style="43" customWidth="1"/>
    <col min="11263" max="11263" width="14.3984375" style="43" customWidth="1"/>
    <col min="11264" max="11264" width="15.59765625" style="43" customWidth="1"/>
    <col min="11265" max="11265" width="13.69921875" style="43" customWidth="1"/>
    <col min="11266" max="11266" width="15.09765625" style="43" customWidth="1"/>
    <col min="11267" max="11267" width="15" style="43" customWidth="1"/>
    <col min="11268" max="11268" width="15.69921875" style="43" customWidth="1"/>
    <col min="11269" max="11517" width="8.8984375" style="43"/>
    <col min="11518" max="11518" width="51.59765625" style="43" customWidth="1"/>
    <col min="11519" max="11519" width="14.3984375" style="43" customWidth="1"/>
    <col min="11520" max="11520" width="15.59765625" style="43" customWidth="1"/>
    <col min="11521" max="11521" width="13.69921875" style="43" customWidth="1"/>
    <col min="11522" max="11522" width="15.09765625" style="43" customWidth="1"/>
    <col min="11523" max="11523" width="15" style="43" customWidth="1"/>
    <col min="11524" max="11524" width="15.69921875" style="43" customWidth="1"/>
    <col min="11525" max="11773" width="8.8984375" style="43"/>
    <col min="11774" max="11774" width="51.59765625" style="43" customWidth="1"/>
    <col min="11775" max="11775" width="14.3984375" style="43" customWidth="1"/>
    <col min="11776" max="11776" width="15.59765625" style="43" customWidth="1"/>
    <col min="11777" max="11777" width="13.69921875" style="43" customWidth="1"/>
    <col min="11778" max="11778" width="15.09765625" style="43" customWidth="1"/>
    <col min="11779" max="11779" width="15" style="43" customWidth="1"/>
    <col min="11780" max="11780" width="15.69921875" style="43" customWidth="1"/>
    <col min="11781" max="12029" width="8.8984375" style="43"/>
    <col min="12030" max="12030" width="51.59765625" style="43" customWidth="1"/>
    <col min="12031" max="12031" width="14.3984375" style="43" customWidth="1"/>
    <col min="12032" max="12032" width="15.59765625" style="43" customWidth="1"/>
    <col min="12033" max="12033" width="13.69921875" style="43" customWidth="1"/>
    <col min="12034" max="12034" width="15.09765625" style="43" customWidth="1"/>
    <col min="12035" max="12035" width="15" style="43" customWidth="1"/>
    <col min="12036" max="12036" width="15.69921875" style="43" customWidth="1"/>
    <col min="12037" max="12285" width="8.8984375" style="43"/>
    <col min="12286" max="12286" width="51.59765625" style="43" customWidth="1"/>
    <col min="12287" max="12287" width="14.3984375" style="43" customWidth="1"/>
    <col min="12288" max="12288" width="15.59765625" style="43" customWidth="1"/>
    <col min="12289" max="12289" width="13.69921875" style="43" customWidth="1"/>
    <col min="12290" max="12290" width="15.09765625" style="43" customWidth="1"/>
    <col min="12291" max="12291" width="15" style="43" customWidth="1"/>
    <col min="12292" max="12292" width="15.69921875" style="43" customWidth="1"/>
    <col min="12293" max="12541" width="8.8984375" style="43"/>
    <col min="12542" max="12542" width="51.59765625" style="43" customWidth="1"/>
    <col min="12543" max="12543" width="14.3984375" style="43" customWidth="1"/>
    <col min="12544" max="12544" width="15.59765625" style="43" customWidth="1"/>
    <col min="12545" max="12545" width="13.69921875" style="43" customWidth="1"/>
    <col min="12546" max="12546" width="15.09765625" style="43" customWidth="1"/>
    <col min="12547" max="12547" width="15" style="43" customWidth="1"/>
    <col min="12548" max="12548" width="15.69921875" style="43" customWidth="1"/>
    <col min="12549" max="12797" width="8.8984375" style="43"/>
    <col min="12798" max="12798" width="51.59765625" style="43" customWidth="1"/>
    <col min="12799" max="12799" width="14.3984375" style="43" customWidth="1"/>
    <col min="12800" max="12800" width="15.59765625" style="43" customWidth="1"/>
    <col min="12801" max="12801" width="13.69921875" style="43" customWidth="1"/>
    <col min="12802" max="12802" width="15.09765625" style="43" customWidth="1"/>
    <col min="12803" max="12803" width="15" style="43" customWidth="1"/>
    <col min="12804" max="12804" width="15.69921875" style="43" customWidth="1"/>
    <col min="12805" max="13053" width="8.8984375" style="43"/>
    <col min="13054" max="13054" width="51.59765625" style="43" customWidth="1"/>
    <col min="13055" max="13055" width="14.3984375" style="43" customWidth="1"/>
    <col min="13056" max="13056" width="15.59765625" style="43" customWidth="1"/>
    <col min="13057" max="13057" width="13.69921875" style="43" customWidth="1"/>
    <col min="13058" max="13058" width="15.09765625" style="43" customWidth="1"/>
    <col min="13059" max="13059" width="15" style="43" customWidth="1"/>
    <col min="13060" max="13060" width="15.69921875" style="43" customWidth="1"/>
    <col min="13061" max="13309" width="8.8984375" style="43"/>
    <col min="13310" max="13310" width="51.59765625" style="43" customWidth="1"/>
    <col min="13311" max="13311" width="14.3984375" style="43" customWidth="1"/>
    <col min="13312" max="13312" width="15.59765625" style="43" customWidth="1"/>
    <col min="13313" max="13313" width="13.69921875" style="43" customWidth="1"/>
    <col min="13314" max="13314" width="15.09765625" style="43" customWidth="1"/>
    <col min="13315" max="13315" width="15" style="43" customWidth="1"/>
    <col min="13316" max="13316" width="15.69921875" style="43" customWidth="1"/>
    <col min="13317" max="13565" width="8.8984375" style="43"/>
    <col min="13566" max="13566" width="51.59765625" style="43" customWidth="1"/>
    <col min="13567" max="13567" width="14.3984375" style="43" customWidth="1"/>
    <col min="13568" max="13568" width="15.59765625" style="43" customWidth="1"/>
    <col min="13569" max="13569" width="13.69921875" style="43" customWidth="1"/>
    <col min="13570" max="13570" width="15.09765625" style="43" customWidth="1"/>
    <col min="13571" max="13571" width="15" style="43" customWidth="1"/>
    <col min="13572" max="13572" width="15.69921875" style="43" customWidth="1"/>
    <col min="13573" max="13821" width="8.8984375" style="43"/>
    <col min="13822" max="13822" width="51.59765625" style="43" customWidth="1"/>
    <col min="13823" max="13823" width="14.3984375" style="43" customWidth="1"/>
    <col min="13824" max="13824" width="15.59765625" style="43" customWidth="1"/>
    <col min="13825" max="13825" width="13.69921875" style="43" customWidth="1"/>
    <col min="13826" max="13826" width="15.09765625" style="43" customWidth="1"/>
    <col min="13827" max="13827" width="15" style="43" customWidth="1"/>
    <col min="13828" max="13828" width="15.69921875" style="43" customWidth="1"/>
    <col min="13829" max="14077" width="8.8984375" style="43"/>
    <col min="14078" max="14078" width="51.59765625" style="43" customWidth="1"/>
    <col min="14079" max="14079" width="14.3984375" style="43" customWidth="1"/>
    <col min="14080" max="14080" width="15.59765625" style="43" customWidth="1"/>
    <col min="14081" max="14081" width="13.69921875" style="43" customWidth="1"/>
    <col min="14082" max="14082" width="15.09765625" style="43" customWidth="1"/>
    <col min="14083" max="14083" width="15" style="43" customWidth="1"/>
    <col min="14084" max="14084" width="15.69921875" style="43" customWidth="1"/>
    <col min="14085" max="14333" width="8.8984375" style="43"/>
    <col min="14334" max="14334" width="51.59765625" style="43" customWidth="1"/>
    <col min="14335" max="14335" width="14.3984375" style="43" customWidth="1"/>
    <col min="14336" max="14336" width="15.59765625" style="43" customWidth="1"/>
    <col min="14337" max="14337" width="13.69921875" style="43" customWidth="1"/>
    <col min="14338" max="14338" width="15.09765625" style="43" customWidth="1"/>
    <col min="14339" max="14339" width="15" style="43" customWidth="1"/>
    <col min="14340" max="14340" width="15.69921875" style="43" customWidth="1"/>
    <col min="14341" max="14589" width="8.8984375" style="43"/>
    <col min="14590" max="14590" width="51.59765625" style="43" customWidth="1"/>
    <col min="14591" max="14591" width="14.3984375" style="43" customWidth="1"/>
    <col min="14592" max="14592" width="15.59765625" style="43" customWidth="1"/>
    <col min="14593" max="14593" width="13.69921875" style="43" customWidth="1"/>
    <col min="14594" max="14594" width="15.09765625" style="43" customWidth="1"/>
    <col min="14595" max="14595" width="15" style="43" customWidth="1"/>
    <col min="14596" max="14596" width="15.69921875" style="43" customWidth="1"/>
    <col min="14597" max="14845" width="8.8984375" style="43"/>
    <col min="14846" max="14846" width="51.59765625" style="43" customWidth="1"/>
    <col min="14847" max="14847" width="14.3984375" style="43" customWidth="1"/>
    <col min="14848" max="14848" width="15.59765625" style="43" customWidth="1"/>
    <col min="14849" max="14849" width="13.69921875" style="43" customWidth="1"/>
    <col min="14850" max="14850" width="15.09765625" style="43" customWidth="1"/>
    <col min="14851" max="14851" width="15" style="43" customWidth="1"/>
    <col min="14852" max="14852" width="15.69921875" style="43" customWidth="1"/>
    <col min="14853" max="15101" width="8.8984375" style="43"/>
    <col min="15102" max="15102" width="51.59765625" style="43" customWidth="1"/>
    <col min="15103" max="15103" width="14.3984375" style="43" customWidth="1"/>
    <col min="15104" max="15104" width="15.59765625" style="43" customWidth="1"/>
    <col min="15105" max="15105" width="13.69921875" style="43" customWidth="1"/>
    <col min="15106" max="15106" width="15.09765625" style="43" customWidth="1"/>
    <col min="15107" max="15107" width="15" style="43" customWidth="1"/>
    <col min="15108" max="15108" width="15.69921875" style="43" customWidth="1"/>
    <col min="15109" max="15357" width="8.8984375" style="43"/>
    <col min="15358" max="15358" width="51.59765625" style="43" customWidth="1"/>
    <col min="15359" max="15359" width="14.3984375" style="43" customWidth="1"/>
    <col min="15360" max="15360" width="15.59765625" style="43" customWidth="1"/>
    <col min="15361" max="15361" width="13.69921875" style="43" customWidth="1"/>
    <col min="15362" max="15362" width="15.09765625" style="43" customWidth="1"/>
    <col min="15363" max="15363" width="15" style="43" customWidth="1"/>
    <col min="15364" max="15364" width="15.69921875" style="43" customWidth="1"/>
    <col min="15365" max="15613" width="8.8984375" style="43"/>
    <col min="15614" max="15614" width="51.59765625" style="43" customWidth="1"/>
    <col min="15615" max="15615" width="14.3984375" style="43" customWidth="1"/>
    <col min="15616" max="15616" width="15.59765625" style="43" customWidth="1"/>
    <col min="15617" max="15617" width="13.69921875" style="43" customWidth="1"/>
    <col min="15618" max="15618" width="15.09765625" style="43" customWidth="1"/>
    <col min="15619" max="15619" width="15" style="43" customWidth="1"/>
    <col min="15620" max="15620" width="15.69921875" style="43" customWidth="1"/>
    <col min="15621" max="15869" width="8.8984375" style="43"/>
    <col min="15870" max="15870" width="51.59765625" style="43" customWidth="1"/>
    <col min="15871" max="15871" width="14.3984375" style="43" customWidth="1"/>
    <col min="15872" max="15872" width="15.59765625" style="43" customWidth="1"/>
    <col min="15873" max="15873" width="13.69921875" style="43" customWidth="1"/>
    <col min="15874" max="15874" width="15.09765625" style="43" customWidth="1"/>
    <col min="15875" max="15875" width="15" style="43" customWidth="1"/>
    <col min="15876" max="15876" width="15.69921875" style="43" customWidth="1"/>
    <col min="15877" max="16125" width="8.8984375" style="43"/>
    <col min="16126" max="16126" width="51.59765625" style="43" customWidth="1"/>
    <col min="16127" max="16127" width="14.3984375" style="43" customWidth="1"/>
    <col min="16128" max="16128" width="15.59765625" style="43" customWidth="1"/>
    <col min="16129" max="16129" width="13.69921875" style="43" customWidth="1"/>
    <col min="16130" max="16130" width="15.09765625" style="43" customWidth="1"/>
    <col min="16131" max="16131" width="15" style="43" customWidth="1"/>
    <col min="16132" max="16132" width="15.69921875" style="43" customWidth="1"/>
    <col min="16133" max="16384" width="8.8984375" style="43"/>
  </cols>
  <sheetData>
    <row r="1" spans="1:13" s="26" customFormat="1" ht="22.6" customHeight="1" x14ac:dyDescent="0.4">
      <c r="A1" s="318" t="s">
        <v>308</v>
      </c>
      <c r="B1" s="318"/>
      <c r="C1" s="318"/>
      <c r="D1" s="318"/>
      <c r="E1" s="318"/>
      <c r="F1" s="318"/>
      <c r="G1" s="318"/>
      <c r="H1" s="318"/>
      <c r="I1" s="318"/>
    </row>
    <row r="2" spans="1:13" s="26" customFormat="1" ht="19.55" customHeight="1" x14ac:dyDescent="0.4">
      <c r="A2" s="317" t="s">
        <v>31</v>
      </c>
      <c r="B2" s="317"/>
      <c r="C2" s="317"/>
      <c r="D2" s="317"/>
      <c r="E2" s="317"/>
      <c r="F2" s="317"/>
      <c r="G2" s="317"/>
      <c r="H2" s="317"/>
      <c r="I2" s="317"/>
    </row>
    <row r="3" spans="1:13" s="29" customFormat="1" ht="15.8" customHeight="1" x14ac:dyDescent="0.2">
      <c r="A3" s="27"/>
      <c r="B3" s="124"/>
      <c r="C3" s="124"/>
      <c r="D3" s="124"/>
      <c r="E3" s="124"/>
      <c r="F3" s="124"/>
      <c r="G3" s="124"/>
      <c r="H3" s="124"/>
      <c r="I3" s="229" t="s">
        <v>174</v>
      </c>
    </row>
    <row r="4" spans="1:13" s="29" customFormat="1" ht="36" customHeight="1" x14ac:dyDescent="0.2">
      <c r="A4" s="339"/>
      <c r="B4" s="333" t="s">
        <v>309</v>
      </c>
      <c r="C4" s="334"/>
      <c r="D4" s="334"/>
      <c r="E4" s="335"/>
      <c r="F4" s="336" t="s">
        <v>310</v>
      </c>
      <c r="G4" s="337"/>
      <c r="H4" s="337"/>
      <c r="I4" s="338"/>
    </row>
    <row r="5" spans="1:13" s="29" customFormat="1" ht="69.8" customHeight="1" x14ac:dyDescent="0.2">
      <c r="A5" s="339"/>
      <c r="B5" s="230" t="s">
        <v>311</v>
      </c>
      <c r="C5" s="230" t="s">
        <v>312</v>
      </c>
      <c r="D5" s="230" t="s">
        <v>313</v>
      </c>
      <c r="E5" s="230" t="s">
        <v>312</v>
      </c>
      <c r="F5" s="230" t="s">
        <v>311</v>
      </c>
      <c r="G5" s="230" t="s">
        <v>312</v>
      </c>
      <c r="H5" s="230" t="s">
        <v>313</v>
      </c>
      <c r="I5" s="230" t="s">
        <v>312</v>
      </c>
    </row>
    <row r="6" spans="1:13" s="29" customFormat="1" ht="39.049999999999997" customHeight="1" x14ac:dyDescent="0.2">
      <c r="A6" s="249" t="s">
        <v>397</v>
      </c>
      <c r="B6" s="232">
        <f>SUM(B8:B16)</f>
        <v>12249</v>
      </c>
      <c r="C6" s="233">
        <v>58.381392688623038</v>
      </c>
      <c r="D6" s="232">
        <f>SUM(D8:D16)</f>
        <v>8732</v>
      </c>
      <c r="E6" s="234">
        <v>41.618607311376962</v>
      </c>
      <c r="F6" s="232">
        <f>SUM(F8:F16)</f>
        <v>10734</v>
      </c>
      <c r="G6" s="234">
        <v>57.7</v>
      </c>
      <c r="H6" s="232">
        <f>SUM(H8:H16)</f>
        <v>7869</v>
      </c>
      <c r="I6" s="234">
        <v>42.3</v>
      </c>
      <c r="K6" s="29">
        <v>540903</v>
      </c>
      <c r="L6" s="29">
        <v>488038</v>
      </c>
    </row>
    <row r="7" spans="1:13" s="29" customFormat="1" ht="18.7" customHeight="1" x14ac:dyDescent="0.2">
      <c r="A7" s="138" t="s">
        <v>317</v>
      </c>
      <c r="B7" s="132"/>
      <c r="C7" s="238"/>
      <c r="D7" s="132"/>
      <c r="E7" s="239"/>
      <c r="F7" s="132"/>
      <c r="G7" s="238"/>
      <c r="H7" s="132"/>
      <c r="I7" s="239"/>
    </row>
    <row r="8" spans="1:13" s="54" customFormat="1" ht="45.7" customHeight="1" x14ac:dyDescent="0.2">
      <c r="A8" s="137" t="s">
        <v>33</v>
      </c>
      <c r="B8" s="243">
        <v>2325</v>
      </c>
      <c r="C8" s="244">
        <v>56.596884128529702</v>
      </c>
      <c r="D8" s="243">
        <v>1783</v>
      </c>
      <c r="E8" s="244">
        <v>43.403115871470298</v>
      </c>
      <c r="F8" s="250">
        <v>2052</v>
      </c>
      <c r="G8" s="244">
        <v>56.794907279269303</v>
      </c>
      <c r="H8" s="243">
        <v>1561</v>
      </c>
      <c r="I8" s="244">
        <v>43.20509272073069</v>
      </c>
      <c r="J8" s="78"/>
      <c r="K8" s="29">
        <v>76403</v>
      </c>
      <c r="L8" s="29">
        <v>67888</v>
      </c>
      <c r="M8" s="78"/>
    </row>
    <row r="9" spans="1:13" s="54" customFormat="1" ht="30.05" customHeight="1" x14ac:dyDescent="0.3">
      <c r="A9" s="77" t="s">
        <v>34</v>
      </c>
      <c r="B9" s="40">
        <v>1622</v>
      </c>
      <c r="C9" s="246">
        <v>68.438818565400837</v>
      </c>
      <c r="D9" s="40">
        <v>748</v>
      </c>
      <c r="E9" s="244">
        <v>31.561181434599156</v>
      </c>
      <c r="F9" s="251">
        <v>1384</v>
      </c>
      <c r="G9" s="246">
        <v>67.743514439549685</v>
      </c>
      <c r="H9" s="252">
        <v>659</v>
      </c>
      <c r="I9" s="246">
        <v>32.256485560450322</v>
      </c>
      <c r="K9" s="78">
        <v>49463</v>
      </c>
      <c r="L9" s="78">
        <v>43537</v>
      </c>
    </row>
    <row r="10" spans="1:13" ht="32.950000000000003" customHeight="1" x14ac:dyDescent="0.25">
      <c r="A10" s="77" t="s">
        <v>35</v>
      </c>
      <c r="B10" s="39">
        <v>1761</v>
      </c>
      <c r="C10" s="245">
        <v>71.877551020408163</v>
      </c>
      <c r="D10" s="40">
        <v>689</v>
      </c>
      <c r="E10" s="244">
        <v>28.122448979591834</v>
      </c>
      <c r="F10" s="39">
        <v>1542</v>
      </c>
      <c r="G10" s="245">
        <v>72.667295004712543</v>
      </c>
      <c r="H10" s="40">
        <v>580</v>
      </c>
      <c r="I10" s="245">
        <v>27.332704995287465</v>
      </c>
      <c r="K10" s="54">
        <v>56985</v>
      </c>
      <c r="L10" s="54">
        <v>50429</v>
      </c>
    </row>
    <row r="11" spans="1:13" ht="28.55" customHeight="1" x14ac:dyDescent="0.25">
      <c r="A11" s="77" t="s">
        <v>36</v>
      </c>
      <c r="B11" s="39">
        <v>1359</v>
      </c>
      <c r="C11" s="245">
        <v>88.591916558018255</v>
      </c>
      <c r="D11" s="40">
        <v>175</v>
      </c>
      <c r="E11" s="244">
        <v>11.408083441981747</v>
      </c>
      <c r="F11" s="39">
        <v>1195</v>
      </c>
      <c r="G11" s="245">
        <v>88.781575037147093</v>
      </c>
      <c r="H11" s="40">
        <v>151</v>
      </c>
      <c r="I11" s="245">
        <v>11.218424962852898</v>
      </c>
      <c r="K11" s="43">
        <v>31129</v>
      </c>
      <c r="L11" s="43">
        <v>27810</v>
      </c>
    </row>
    <row r="12" spans="1:13" s="46" customFormat="1" ht="31.6" customHeight="1" x14ac:dyDescent="0.25">
      <c r="A12" s="77" t="s">
        <v>37</v>
      </c>
      <c r="B12" s="39">
        <v>2340</v>
      </c>
      <c r="C12" s="245">
        <v>75.024046168643792</v>
      </c>
      <c r="D12" s="40">
        <v>779</v>
      </c>
      <c r="E12" s="244">
        <v>24.975953831356204</v>
      </c>
      <c r="F12" s="39">
        <v>2062</v>
      </c>
      <c r="G12" s="245">
        <v>74.79143997098295</v>
      </c>
      <c r="H12" s="40">
        <v>695</v>
      </c>
      <c r="I12" s="245">
        <v>25.208560029017047</v>
      </c>
      <c r="K12" s="43">
        <v>91835</v>
      </c>
      <c r="L12" s="43">
        <v>81618</v>
      </c>
    </row>
    <row r="13" spans="1:13" ht="51.8" customHeight="1" x14ac:dyDescent="0.25">
      <c r="A13" s="77" t="s">
        <v>38</v>
      </c>
      <c r="B13" s="39">
        <v>334</v>
      </c>
      <c r="C13" s="245">
        <v>66.269841269841265</v>
      </c>
      <c r="D13" s="40">
        <v>170</v>
      </c>
      <c r="E13" s="244">
        <v>33.730158730158735</v>
      </c>
      <c r="F13" s="39">
        <v>319</v>
      </c>
      <c r="G13" s="245">
        <v>66.320166320166322</v>
      </c>
      <c r="H13" s="40">
        <v>162</v>
      </c>
      <c r="I13" s="245">
        <v>33.679833679833685</v>
      </c>
      <c r="K13" s="46">
        <v>20531</v>
      </c>
      <c r="L13" s="46">
        <v>19360</v>
      </c>
    </row>
    <row r="14" spans="1:13" ht="30.75" customHeight="1" x14ac:dyDescent="0.25">
      <c r="A14" s="77" t="s">
        <v>39</v>
      </c>
      <c r="B14" s="39">
        <v>542</v>
      </c>
      <c r="C14" s="245">
        <v>33.706467661691541</v>
      </c>
      <c r="D14" s="40">
        <v>1066</v>
      </c>
      <c r="E14" s="244">
        <v>66.293532338308452</v>
      </c>
      <c r="F14" s="39">
        <v>468</v>
      </c>
      <c r="G14" s="245">
        <v>32.681564245810058</v>
      </c>
      <c r="H14" s="40">
        <v>964</v>
      </c>
      <c r="I14" s="245">
        <v>67.318435754189949</v>
      </c>
      <c r="K14" s="43">
        <v>50041</v>
      </c>
      <c r="L14" s="43">
        <v>44940</v>
      </c>
    </row>
    <row r="15" spans="1:13" ht="66.75" customHeight="1" x14ac:dyDescent="0.25">
      <c r="A15" s="77" t="s">
        <v>40</v>
      </c>
      <c r="B15" s="39">
        <v>642</v>
      </c>
      <c r="C15" s="245">
        <v>20.265151515151516</v>
      </c>
      <c r="D15" s="40">
        <v>2526</v>
      </c>
      <c r="E15" s="244">
        <v>79.734848484848484</v>
      </c>
      <c r="F15" s="39">
        <v>565</v>
      </c>
      <c r="G15" s="245">
        <v>19.237316990125979</v>
      </c>
      <c r="H15" s="40">
        <v>2372</v>
      </c>
      <c r="I15" s="245">
        <v>80.762683009874024</v>
      </c>
      <c r="K15" s="43">
        <v>98596</v>
      </c>
      <c r="L15" s="43">
        <v>92241</v>
      </c>
    </row>
    <row r="16" spans="1:13" ht="30.05" customHeight="1" x14ac:dyDescent="0.25">
      <c r="A16" s="77" t="s">
        <v>41</v>
      </c>
      <c r="B16" s="39">
        <v>1324</v>
      </c>
      <c r="C16" s="245">
        <v>151.69999999999999</v>
      </c>
      <c r="D16" s="40">
        <v>796</v>
      </c>
      <c r="E16" s="244">
        <v>48.3</v>
      </c>
      <c r="F16" s="39">
        <v>1147</v>
      </c>
      <c r="G16" s="245">
        <v>149.30000000000001</v>
      </c>
      <c r="H16" s="40">
        <v>725</v>
      </c>
      <c r="I16" s="245">
        <v>50.7</v>
      </c>
      <c r="K16" s="43">
        <v>65920</v>
      </c>
      <c r="L16" s="43">
        <v>60215</v>
      </c>
    </row>
    <row r="17" spans="2:9" x14ac:dyDescent="0.25">
      <c r="B17" s="126"/>
      <c r="C17" s="126"/>
      <c r="D17" s="126"/>
      <c r="E17" s="126"/>
      <c r="F17" s="126"/>
      <c r="G17" s="126"/>
      <c r="H17" s="126"/>
      <c r="I17" s="126"/>
    </row>
    <row r="18" spans="2:9" x14ac:dyDescent="0.25">
      <c r="B18" s="126"/>
      <c r="C18" s="126"/>
      <c r="D18" s="247"/>
      <c r="E18" s="247"/>
      <c r="F18" s="126"/>
      <c r="G18" s="126"/>
      <c r="H18" s="126"/>
      <c r="I18" s="126"/>
    </row>
    <row r="19" spans="2:9" x14ac:dyDescent="0.25">
      <c r="B19" s="126"/>
      <c r="C19" s="126"/>
      <c r="D19" s="126"/>
      <c r="E19" s="126"/>
      <c r="F19" s="126"/>
      <c r="G19" s="126"/>
      <c r="H19" s="126"/>
      <c r="I19" s="12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A28" sqref="A28:A57"/>
    </sheetView>
  </sheetViews>
  <sheetFormatPr defaultColWidth="9.09765625" defaultRowHeight="15.55" x14ac:dyDescent="0.3"/>
  <cols>
    <col min="1" max="1" width="3.09765625" style="94" customWidth="1"/>
    <col min="2" max="2" width="37.296875" style="105" customWidth="1"/>
    <col min="3" max="3" width="12.8984375" style="95" customWidth="1"/>
    <col min="4" max="4" width="10.09765625" style="95" customWidth="1"/>
    <col min="5" max="5" width="12.3984375" style="106" customWidth="1"/>
    <col min="6" max="6" width="12.8984375" style="95" customWidth="1"/>
    <col min="7" max="7" width="10.09765625" style="95" customWidth="1"/>
    <col min="8" max="8" width="12.3984375" style="106" customWidth="1"/>
    <col min="9" max="16384" width="9.09765625" style="95"/>
  </cols>
  <sheetData>
    <row r="1" spans="1:8" ht="20.25" customHeight="1" x14ac:dyDescent="0.3">
      <c r="B1" s="322" t="s">
        <v>194</v>
      </c>
      <c r="C1" s="322"/>
      <c r="D1" s="322"/>
      <c r="E1" s="322"/>
      <c r="F1" s="322"/>
      <c r="G1" s="322"/>
      <c r="H1" s="322"/>
    </row>
    <row r="2" spans="1:8" ht="20.25" customHeight="1" x14ac:dyDescent="0.3">
      <c r="B2" s="322" t="s">
        <v>359</v>
      </c>
      <c r="C2" s="322"/>
      <c r="D2" s="322"/>
      <c r="E2" s="322"/>
      <c r="F2" s="322"/>
      <c r="G2" s="322"/>
      <c r="H2" s="322"/>
    </row>
    <row r="4" spans="1:8" s="96" customFormat="1" ht="35.450000000000003" customHeight="1" x14ac:dyDescent="0.3">
      <c r="A4" s="340"/>
      <c r="B4" s="324" t="s">
        <v>89</v>
      </c>
      <c r="C4" s="325" t="s">
        <v>181</v>
      </c>
      <c r="D4" s="325"/>
      <c r="E4" s="325"/>
      <c r="F4" s="321" t="s">
        <v>182</v>
      </c>
      <c r="G4" s="321"/>
      <c r="H4" s="321"/>
    </row>
    <row r="5" spans="1:8" ht="15.65" customHeight="1" x14ac:dyDescent="0.3">
      <c r="A5" s="341"/>
      <c r="B5" s="324"/>
      <c r="C5" s="320" t="s">
        <v>90</v>
      </c>
      <c r="D5" s="320" t="s">
        <v>92</v>
      </c>
      <c r="E5" s="343" t="s">
        <v>91</v>
      </c>
      <c r="F5" s="320" t="s">
        <v>90</v>
      </c>
      <c r="G5" s="320" t="s">
        <v>92</v>
      </c>
      <c r="H5" s="320" t="s">
        <v>91</v>
      </c>
    </row>
    <row r="6" spans="1:8" ht="51.65" customHeight="1" x14ac:dyDescent="0.3">
      <c r="A6" s="342"/>
      <c r="B6" s="324"/>
      <c r="C6" s="320"/>
      <c r="D6" s="320"/>
      <c r="E6" s="343"/>
      <c r="F6" s="320"/>
      <c r="G6" s="320"/>
      <c r="H6" s="320"/>
    </row>
    <row r="7" spans="1:8" s="109" customFormat="1" ht="12.75" x14ac:dyDescent="0.25">
      <c r="A7" s="141" t="s">
        <v>94</v>
      </c>
      <c r="B7" s="142" t="s">
        <v>4</v>
      </c>
      <c r="C7" s="110">
        <v>1</v>
      </c>
      <c r="D7" s="110">
        <v>2</v>
      </c>
      <c r="E7" s="110">
        <v>3</v>
      </c>
      <c r="F7" s="110">
        <v>4</v>
      </c>
      <c r="G7" s="110">
        <v>5</v>
      </c>
      <c r="H7" s="110">
        <v>6</v>
      </c>
    </row>
    <row r="8" spans="1:8" x14ac:dyDescent="0.3">
      <c r="A8" s="97">
        <v>1</v>
      </c>
      <c r="B8" s="98" t="s">
        <v>95</v>
      </c>
      <c r="C8" s="121">
        <v>826</v>
      </c>
      <c r="D8" s="121">
        <v>415</v>
      </c>
      <c r="E8" s="133">
        <f>D8-C8</f>
        <v>-411</v>
      </c>
      <c r="F8" s="121">
        <v>760</v>
      </c>
      <c r="G8" s="121">
        <v>271</v>
      </c>
      <c r="H8" s="133">
        <f>G8-F8</f>
        <v>-489</v>
      </c>
    </row>
    <row r="9" spans="1:8" x14ac:dyDescent="0.3">
      <c r="A9" s="97">
        <v>2</v>
      </c>
      <c r="B9" s="98" t="s">
        <v>101</v>
      </c>
      <c r="C9" s="121">
        <v>551</v>
      </c>
      <c r="D9" s="121">
        <v>96</v>
      </c>
      <c r="E9" s="133">
        <f t="shared" ref="E9:E27" si="0">D9-C9</f>
        <v>-455</v>
      </c>
      <c r="F9" s="121">
        <v>479</v>
      </c>
      <c r="G9" s="121">
        <v>42</v>
      </c>
      <c r="H9" s="133">
        <f t="shared" ref="H9:H27" si="1">G9-F9</f>
        <v>-437</v>
      </c>
    </row>
    <row r="10" spans="1:8" x14ac:dyDescent="0.3">
      <c r="A10" s="97">
        <v>3</v>
      </c>
      <c r="B10" s="98" t="s">
        <v>96</v>
      </c>
      <c r="C10" s="121">
        <v>531</v>
      </c>
      <c r="D10" s="121">
        <v>137</v>
      </c>
      <c r="E10" s="133">
        <f t="shared" si="0"/>
        <v>-394</v>
      </c>
      <c r="F10" s="121">
        <v>509</v>
      </c>
      <c r="G10" s="121">
        <v>74</v>
      </c>
      <c r="H10" s="133">
        <f t="shared" si="1"/>
        <v>-435</v>
      </c>
    </row>
    <row r="11" spans="1:8" s="99" customFormat="1" ht="46.55" x14ac:dyDescent="0.3">
      <c r="A11" s="97">
        <v>4</v>
      </c>
      <c r="B11" s="98" t="s">
        <v>381</v>
      </c>
      <c r="C11" s="121">
        <v>516</v>
      </c>
      <c r="D11" s="121">
        <v>17</v>
      </c>
      <c r="E11" s="133">
        <f t="shared" si="0"/>
        <v>-499</v>
      </c>
      <c r="F11" s="121">
        <v>506</v>
      </c>
      <c r="G11" s="121">
        <v>9</v>
      </c>
      <c r="H11" s="133">
        <f t="shared" si="1"/>
        <v>-497</v>
      </c>
    </row>
    <row r="12" spans="1:8" s="99" customFormat="1" x14ac:dyDescent="0.3">
      <c r="A12" s="97">
        <v>5</v>
      </c>
      <c r="B12" s="98" t="s">
        <v>326</v>
      </c>
      <c r="C12" s="121">
        <v>440</v>
      </c>
      <c r="D12" s="121">
        <v>61</v>
      </c>
      <c r="E12" s="133">
        <f t="shared" si="0"/>
        <v>-379</v>
      </c>
      <c r="F12" s="121">
        <v>394</v>
      </c>
      <c r="G12" s="121">
        <v>29</v>
      </c>
      <c r="H12" s="133">
        <f t="shared" si="1"/>
        <v>-365</v>
      </c>
    </row>
    <row r="13" spans="1:8" s="99" customFormat="1" x14ac:dyDescent="0.3">
      <c r="A13" s="97">
        <v>6</v>
      </c>
      <c r="B13" s="98" t="s">
        <v>99</v>
      </c>
      <c r="C13" s="121">
        <v>425</v>
      </c>
      <c r="D13" s="121">
        <v>103</v>
      </c>
      <c r="E13" s="133">
        <f t="shared" si="0"/>
        <v>-322</v>
      </c>
      <c r="F13" s="121">
        <v>353</v>
      </c>
      <c r="G13" s="121">
        <v>59</v>
      </c>
      <c r="H13" s="133">
        <f t="shared" si="1"/>
        <v>-294</v>
      </c>
    </row>
    <row r="14" spans="1:8" s="99" customFormat="1" x14ac:dyDescent="0.3">
      <c r="A14" s="97">
        <v>7</v>
      </c>
      <c r="B14" s="98" t="s">
        <v>103</v>
      </c>
      <c r="C14" s="121">
        <v>405</v>
      </c>
      <c r="D14" s="121">
        <v>66</v>
      </c>
      <c r="E14" s="133">
        <f t="shared" si="0"/>
        <v>-339</v>
      </c>
      <c r="F14" s="121">
        <v>357</v>
      </c>
      <c r="G14" s="121">
        <v>28</v>
      </c>
      <c r="H14" s="133">
        <f t="shared" si="1"/>
        <v>-329</v>
      </c>
    </row>
    <row r="15" spans="1:8" s="99" customFormat="1" x14ac:dyDescent="0.3">
      <c r="A15" s="97">
        <v>8</v>
      </c>
      <c r="B15" s="98" t="s">
        <v>97</v>
      </c>
      <c r="C15" s="121">
        <v>398</v>
      </c>
      <c r="D15" s="121">
        <v>113</v>
      </c>
      <c r="E15" s="133">
        <f t="shared" si="0"/>
        <v>-285</v>
      </c>
      <c r="F15" s="121">
        <v>363</v>
      </c>
      <c r="G15" s="121">
        <v>65</v>
      </c>
      <c r="H15" s="133">
        <f t="shared" si="1"/>
        <v>-298</v>
      </c>
    </row>
    <row r="16" spans="1:8" s="99" customFormat="1" x14ac:dyDescent="0.3">
      <c r="A16" s="97">
        <v>9</v>
      </c>
      <c r="B16" s="98" t="s">
        <v>105</v>
      </c>
      <c r="C16" s="121">
        <v>391</v>
      </c>
      <c r="D16" s="121">
        <v>33</v>
      </c>
      <c r="E16" s="133">
        <f t="shared" si="0"/>
        <v>-358</v>
      </c>
      <c r="F16" s="121">
        <v>382</v>
      </c>
      <c r="G16" s="121">
        <v>13</v>
      </c>
      <c r="H16" s="133">
        <f t="shared" si="1"/>
        <v>-369</v>
      </c>
    </row>
    <row r="17" spans="1:8" s="99" customFormat="1" x14ac:dyDescent="0.3">
      <c r="A17" s="97">
        <v>10</v>
      </c>
      <c r="B17" s="98" t="s">
        <v>102</v>
      </c>
      <c r="C17" s="121">
        <v>318</v>
      </c>
      <c r="D17" s="121">
        <v>25</v>
      </c>
      <c r="E17" s="133">
        <f t="shared" si="0"/>
        <v>-293</v>
      </c>
      <c r="F17" s="121">
        <v>291</v>
      </c>
      <c r="G17" s="121">
        <v>10</v>
      </c>
      <c r="H17" s="133">
        <f t="shared" si="1"/>
        <v>-281</v>
      </c>
    </row>
    <row r="18" spans="1:8" s="99" customFormat="1" x14ac:dyDescent="0.3">
      <c r="A18" s="97">
        <v>11</v>
      </c>
      <c r="B18" s="98" t="s">
        <v>109</v>
      </c>
      <c r="C18" s="121">
        <v>311</v>
      </c>
      <c r="D18" s="121">
        <v>40</v>
      </c>
      <c r="E18" s="133">
        <f t="shared" si="0"/>
        <v>-271</v>
      </c>
      <c r="F18" s="121">
        <v>275</v>
      </c>
      <c r="G18" s="121">
        <v>13</v>
      </c>
      <c r="H18" s="133">
        <f t="shared" si="1"/>
        <v>-262</v>
      </c>
    </row>
    <row r="19" spans="1:8" s="99" customFormat="1" ht="31.05" x14ac:dyDescent="0.3">
      <c r="A19" s="97">
        <v>12</v>
      </c>
      <c r="B19" s="98" t="s">
        <v>346</v>
      </c>
      <c r="C19" s="121">
        <v>297</v>
      </c>
      <c r="D19" s="121">
        <v>55</v>
      </c>
      <c r="E19" s="133">
        <f t="shared" si="0"/>
        <v>-242</v>
      </c>
      <c r="F19" s="121">
        <v>221</v>
      </c>
      <c r="G19" s="121">
        <v>26</v>
      </c>
      <c r="H19" s="133">
        <f t="shared" si="1"/>
        <v>-195</v>
      </c>
    </row>
    <row r="20" spans="1:8" s="99" customFormat="1" x14ac:dyDescent="0.3">
      <c r="A20" s="97">
        <v>13</v>
      </c>
      <c r="B20" s="98" t="s">
        <v>114</v>
      </c>
      <c r="C20" s="121">
        <v>270</v>
      </c>
      <c r="D20" s="121">
        <v>27</v>
      </c>
      <c r="E20" s="133">
        <f t="shared" si="0"/>
        <v>-243</v>
      </c>
      <c r="F20" s="121">
        <v>230</v>
      </c>
      <c r="G20" s="121">
        <v>19</v>
      </c>
      <c r="H20" s="133">
        <f t="shared" si="1"/>
        <v>-211</v>
      </c>
    </row>
    <row r="21" spans="1:8" s="99" customFormat="1" x14ac:dyDescent="0.3">
      <c r="A21" s="97">
        <v>14</v>
      </c>
      <c r="B21" s="98" t="s">
        <v>100</v>
      </c>
      <c r="C21" s="121">
        <v>266</v>
      </c>
      <c r="D21" s="121">
        <v>112</v>
      </c>
      <c r="E21" s="133">
        <f t="shared" si="0"/>
        <v>-154</v>
      </c>
      <c r="F21" s="121">
        <v>219</v>
      </c>
      <c r="G21" s="121">
        <v>46</v>
      </c>
      <c r="H21" s="133">
        <f t="shared" si="1"/>
        <v>-173</v>
      </c>
    </row>
    <row r="22" spans="1:8" s="99" customFormat="1" x14ac:dyDescent="0.3">
      <c r="A22" s="97">
        <v>15</v>
      </c>
      <c r="B22" s="98" t="s">
        <v>113</v>
      </c>
      <c r="C22" s="121">
        <v>233</v>
      </c>
      <c r="D22" s="121">
        <v>53</v>
      </c>
      <c r="E22" s="133">
        <f t="shared" si="0"/>
        <v>-180</v>
      </c>
      <c r="F22" s="121">
        <v>189</v>
      </c>
      <c r="G22" s="121">
        <v>25</v>
      </c>
      <c r="H22" s="133">
        <f t="shared" si="1"/>
        <v>-164</v>
      </c>
    </row>
    <row r="23" spans="1:8" s="99" customFormat="1" x14ac:dyDescent="0.3">
      <c r="A23" s="97">
        <v>16</v>
      </c>
      <c r="B23" s="98" t="s">
        <v>115</v>
      </c>
      <c r="C23" s="121">
        <v>226</v>
      </c>
      <c r="D23" s="121">
        <v>36</v>
      </c>
      <c r="E23" s="133">
        <f t="shared" si="0"/>
        <v>-190</v>
      </c>
      <c r="F23" s="121">
        <v>192</v>
      </c>
      <c r="G23" s="121">
        <v>11</v>
      </c>
      <c r="H23" s="133">
        <f t="shared" si="1"/>
        <v>-181</v>
      </c>
    </row>
    <row r="24" spans="1:8" s="99" customFormat="1" x14ac:dyDescent="0.3">
      <c r="A24" s="97">
        <v>17</v>
      </c>
      <c r="B24" s="98" t="s">
        <v>120</v>
      </c>
      <c r="C24" s="121">
        <v>218</v>
      </c>
      <c r="D24" s="121">
        <v>24</v>
      </c>
      <c r="E24" s="133">
        <f t="shared" si="0"/>
        <v>-194</v>
      </c>
      <c r="F24" s="121">
        <v>180</v>
      </c>
      <c r="G24" s="121">
        <v>16</v>
      </c>
      <c r="H24" s="133">
        <f t="shared" si="1"/>
        <v>-164</v>
      </c>
    </row>
    <row r="25" spans="1:8" s="99" customFormat="1" ht="46.55" x14ac:dyDescent="0.3">
      <c r="A25" s="97">
        <v>18</v>
      </c>
      <c r="B25" s="98" t="s">
        <v>327</v>
      </c>
      <c r="C25" s="121">
        <v>210</v>
      </c>
      <c r="D25" s="121">
        <v>0</v>
      </c>
      <c r="E25" s="133">
        <f t="shared" si="0"/>
        <v>-210</v>
      </c>
      <c r="F25" s="121">
        <v>207</v>
      </c>
      <c r="G25" s="121">
        <v>0</v>
      </c>
      <c r="H25" s="133">
        <f t="shared" si="1"/>
        <v>-207</v>
      </c>
    </row>
    <row r="26" spans="1:8" s="99" customFormat="1" x14ac:dyDescent="0.3">
      <c r="A26" s="97">
        <v>19</v>
      </c>
      <c r="B26" s="98" t="s">
        <v>337</v>
      </c>
      <c r="C26" s="121">
        <v>194</v>
      </c>
      <c r="D26" s="121">
        <v>17</v>
      </c>
      <c r="E26" s="133">
        <f t="shared" si="0"/>
        <v>-177</v>
      </c>
      <c r="F26" s="121">
        <v>165</v>
      </c>
      <c r="G26" s="121">
        <v>5</v>
      </c>
      <c r="H26" s="133">
        <f t="shared" si="1"/>
        <v>-160</v>
      </c>
    </row>
    <row r="27" spans="1:8" s="99" customFormat="1" x14ac:dyDescent="0.3">
      <c r="A27" s="97">
        <v>20</v>
      </c>
      <c r="B27" s="98" t="s">
        <v>106</v>
      </c>
      <c r="C27" s="121">
        <v>176</v>
      </c>
      <c r="D27" s="121">
        <v>182</v>
      </c>
      <c r="E27" s="133">
        <f t="shared" si="0"/>
        <v>6</v>
      </c>
      <c r="F27" s="121">
        <v>161</v>
      </c>
      <c r="G27" s="121">
        <v>112</v>
      </c>
      <c r="H27" s="133">
        <f t="shared" si="1"/>
        <v>-49</v>
      </c>
    </row>
    <row r="28" spans="1:8" s="99" customFormat="1" x14ac:dyDescent="0.3"/>
    <row r="29" spans="1:8" s="99" customFormat="1" x14ac:dyDescent="0.3"/>
    <row r="30" spans="1:8" s="99" customFormat="1" x14ac:dyDescent="0.3"/>
    <row r="31" spans="1:8" s="99" customFormat="1" x14ac:dyDescent="0.3"/>
    <row r="32" spans="1:8" s="99" customFormat="1" x14ac:dyDescent="0.3"/>
    <row r="33" spans="1:8" s="99" customFormat="1" x14ac:dyDescent="0.3"/>
    <row r="34" spans="1:8" s="99" customFormat="1" x14ac:dyDescent="0.3"/>
    <row r="35" spans="1:8" s="99" customFormat="1" x14ac:dyDescent="0.3"/>
    <row r="36" spans="1:8" s="99" customFormat="1" x14ac:dyDescent="0.3"/>
    <row r="37" spans="1:8" s="99" customFormat="1" x14ac:dyDescent="0.3"/>
    <row r="38" spans="1:8" s="99" customFormat="1" x14ac:dyDescent="0.3"/>
    <row r="39" spans="1:8" s="99" customFormat="1" x14ac:dyDescent="0.3"/>
    <row r="40" spans="1:8" s="99" customFormat="1" x14ac:dyDescent="0.3"/>
    <row r="41" spans="1:8" s="99" customFormat="1" x14ac:dyDescent="0.3"/>
    <row r="42" spans="1:8" s="99" customFormat="1" x14ac:dyDescent="0.3"/>
    <row r="43" spans="1:8" s="99" customFormat="1" x14ac:dyDescent="0.3"/>
    <row r="44" spans="1:8" x14ac:dyDescent="0.3">
      <c r="A44" s="95"/>
      <c r="B44" s="95"/>
      <c r="E44" s="95"/>
      <c r="H44" s="95"/>
    </row>
    <row r="45" spans="1:8" x14ac:dyDescent="0.3">
      <c r="A45" s="95"/>
      <c r="B45" s="95"/>
      <c r="E45" s="95"/>
      <c r="H45" s="95"/>
    </row>
    <row r="46" spans="1:8" x14ac:dyDescent="0.3">
      <c r="A46" s="95"/>
      <c r="B46" s="95"/>
      <c r="E46" s="95"/>
      <c r="H46" s="95"/>
    </row>
    <row r="47" spans="1:8" x14ac:dyDescent="0.3">
      <c r="A47" s="95"/>
      <c r="B47" s="95"/>
      <c r="E47" s="95"/>
      <c r="H47" s="95"/>
    </row>
    <row r="48" spans="1:8" x14ac:dyDescent="0.3">
      <c r="A48" s="95"/>
      <c r="B48" s="95"/>
      <c r="E48" s="95"/>
      <c r="H48" s="95"/>
    </row>
    <row r="49" spans="1:8" x14ac:dyDescent="0.3">
      <c r="A49" s="95"/>
      <c r="B49" s="95"/>
      <c r="E49" s="95"/>
      <c r="H49" s="95"/>
    </row>
    <row r="50" spans="1:8" x14ac:dyDescent="0.3">
      <c r="A50" s="95"/>
      <c r="B50" s="95"/>
      <c r="E50" s="95"/>
      <c r="H50" s="95"/>
    </row>
    <row r="51" spans="1:8" x14ac:dyDescent="0.3">
      <c r="A51" s="95"/>
      <c r="B51" s="95"/>
      <c r="E51" s="95"/>
      <c r="H51" s="95"/>
    </row>
    <row r="52" spans="1:8" x14ac:dyDescent="0.3">
      <c r="A52" s="95"/>
      <c r="B52" s="95"/>
      <c r="E52" s="95"/>
      <c r="H52" s="95"/>
    </row>
    <row r="53" spans="1:8" x14ac:dyDescent="0.3">
      <c r="A53" s="95"/>
      <c r="B53" s="95"/>
      <c r="E53" s="95"/>
      <c r="H53" s="95"/>
    </row>
    <row r="54" spans="1:8" x14ac:dyDescent="0.3">
      <c r="A54" s="95"/>
      <c r="B54" s="95"/>
      <c r="E54" s="95"/>
      <c r="H54" s="95"/>
    </row>
    <row r="55" spans="1:8" x14ac:dyDescent="0.3">
      <c r="A55" s="95"/>
      <c r="B55" s="95"/>
      <c r="E55" s="95"/>
      <c r="H55" s="95"/>
    </row>
    <row r="56" spans="1:8" x14ac:dyDescent="0.3">
      <c r="A56" s="95"/>
      <c r="B56" s="95"/>
      <c r="E56" s="95"/>
      <c r="H56" s="95"/>
    </row>
    <row r="57" spans="1:8" x14ac:dyDescent="0.3">
      <c r="A57" s="95"/>
      <c r="B57" s="95"/>
      <c r="E57" s="95"/>
      <c r="H57" s="95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A40" zoomScale="90" zoomScaleNormal="90" zoomScaleSheetLayoutView="90" workbookViewId="0">
      <selection activeCell="A62" sqref="A62"/>
    </sheetView>
  </sheetViews>
  <sheetFormatPr defaultColWidth="8.8984375" defaultRowHeight="12.75" x14ac:dyDescent="0.25"/>
  <cols>
    <col min="1" max="1" width="38.69921875" style="109" customWidth="1"/>
    <col min="2" max="2" width="13" style="119" customWidth="1"/>
    <col min="3" max="3" width="9.69921875" style="119" customWidth="1"/>
    <col min="4" max="4" width="12.59765625" style="120" customWidth="1"/>
    <col min="5" max="5" width="12.8984375" style="119" customWidth="1"/>
    <col min="6" max="6" width="9.69921875" style="119" customWidth="1"/>
    <col min="7" max="7" width="12.3984375" style="120" customWidth="1"/>
    <col min="8" max="8" width="8.8984375" style="109"/>
    <col min="9" max="9" width="6" style="109" customWidth="1"/>
    <col min="10" max="16384" width="8.8984375" style="109"/>
  </cols>
  <sheetData>
    <row r="1" spans="1:13" s="107" customFormat="1" ht="22.6" customHeight="1" x14ac:dyDescent="0.35">
      <c r="A1" s="326" t="s">
        <v>194</v>
      </c>
      <c r="B1" s="326"/>
      <c r="C1" s="326"/>
      <c r="D1" s="326"/>
      <c r="E1" s="326"/>
      <c r="F1" s="326"/>
      <c r="G1" s="326"/>
    </row>
    <row r="2" spans="1:13" s="107" customFormat="1" ht="19.95" x14ac:dyDescent="0.35">
      <c r="A2" s="327" t="s">
        <v>133</v>
      </c>
      <c r="B2" s="327"/>
      <c r="C2" s="327"/>
      <c r="D2" s="327"/>
      <c r="E2" s="327"/>
      <c r="F2" s="327"/>
      <c r="G2" s="327"/>
    </row>
    <row r="4" spans="1:13" s="96" customFormat="1" ht="35.450000000000003" customHeight="1" x14ac:dyDescent="0.3">
      <c r="A4" s="324" t="s">
        <v>89</v>
      </c>
      <c r="B4" s="325" t="s">
        <v>181</v>
      </c>
      <c r="C4" s="325"/>
      <c r="D4" s="325"/>
      <c r="E4" s="321" t="s">
        <v>182</v>
      </c>
      <c r="F4" s="321"/>
      <c r="G4" s="321"/>
    </row>
    <row r="5" spans="1:13" ht="18.55" customHeight="1" x14ac:dyDescent="0.25">
      <c r="A5" s="324"/>
      <c r="B5" s="320" t="s">
        <v>90</v>
      </c>
      <c r="C5" s="320" t="s">
        <v>92</v>
      </c>
      <c r="D5" s="329" t="s">
        <v>91</v>
      </c>
      <c r="E5" s="320" t="s">
        <v>90</v>
      </c>
      <c r="F5" s="320" t="s">
        <v>92</v>
      </c>
      <c r="G5" s="329" t="s">
        <v>91</v>
      </c>
    </row>
    <row r="6" spans="1:13" ht="52.2" customHeight="1" x14ac:dyDescent="0.25">
      <c r="A6" s="324"/>
      <c r="B6" s="320"/>
      <c r="C6" s="320"/>
      <c r="D6" s="329"/>
      <c r="E6" s="320"/>
      <c r="F6" s="320"/>
      <c r="G6" s="329"/>
    </row>
    <row r="7" spans="1:13" x14ac:dyDescent="0.25">
      <c r="A7" s="110" t="s">
        <v>4</v>
      </c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>
        <v>6</v>
      </c>
    </row>
    <row r="8" spans="1:13" ht="38.5" customHeight="1" x14ac:dyDescent="0.25">
      <c r="A8" s="344" t="s">
        <v>134</v>
      </c>
      <c r="B8" s="345"/>
      <c r="C8" s="345"/>
      <c r="D8" s="345"/>
      <c r="E8" s="345"/>
      <c r="F8" s="345"/>
      <c r="G8" s="346"/>
      <c r="M8" s="112"/>
    </row>
    <row r="9" spans="1:13" ht="15.55" x14ac:dyDescent="0.25">
      <c r="A9" s="113" t="s">
        <v>114</v>
      </c>
      <c r="B9" s="143">
        <v>270</v>
      </c>
      <c r="C9" s="143">
        <v>27</v>
      </c>
      <c r="D9" s="144">
        <f>C9-B9</f>
        <v>-243</v>
      </c>
      <c r="E9" s="145">
        <v>230</v>
      </c>
      <c r="F9" s="143">
        <v>19</v>
      </c>
      <c r="G9" s="256">
        <f>F9-E9</f>
        <v>-211</v>
      </c>
      <c r="H9" s="146"/>
      <c r="M9" s="112"/>
    </row>
    <row r="10" spans="1:13" ht="15.55" x14ac:dyDescent="0.25">
      <c r="A10" s="114" t="s">
        <v>337</v>
      </c>
      <c r="B10" s="121">
        <v>194</v>
      </c>
      <c r="C10" s="121">
        <v>17</v>
      </c>
      <c r="D10" s="144">
        <f t="shared" ref="D10:D17" si="0">C10-B10</f>
        <v>-177</v>
      </c>
      <c r="E10" s="148">
        <v>165</v>
      </c>
      <c r="F10" s="121">
        <v>5</v>
      </c>
      <c r="G10" s="256">
        <f t="shared" ref="G10:G17" si="1">F10-E10</f>
        <v>-160</v>
      </c>
    </row>
    <row r="11" spans="1:13" ht="15.55" x14ac:dyDescent="0.25">
      <c r="A11" s="114" t="s">
        <v>332</v>
      </c>
      <c r="B11" s="121">
        <v>170</v>
      </c>
      <c r="C11" s="121">
        <v>0</v>
      </c>
      <c r="D11" s="144">
        <f t="shared" si="0"/>
        <v>-170</v>
      </c>
      <c r="E11" s="148">
        <v>154</v>
      </c>
      <c r="F11" s="121">
        <v>0</v>
      </c>
      <c r="G11" s="256">
        <f t="shared" si="1"/>
        <v>-154</v>
      </c>
    </row>
    <row r="12" spans="1:13" ht="15.55" x14ac:dyDescent="0.25">
      <c r="A12" s="114" t="s">
        <v>320</v>
      </c>
      <c r="B12" s="121">
        <v>164</v>
      </c>
      <c r="C12" s="121">
        <v>14</v>
      </c>
      <c r="D12" s="144">
        <f t="shared" si="0"/>
        <v>-150</v>
      </c>
      <c r="E12" s="148">
        <v>135</v>
      </c>
      <c r="F12" s="121">
        <v>7</v>
      </c>
      <c r="G12" s="256">
        <f t="shared" si="1"/>
        <v>-128</v>
      </c>
    </row>
    <row r="13" spans="1:13" ht="15.55" x14ac:dyDescent="0.25">
      <c r="A13" s="114" t="s">
        <v>139</v>
      </c>
      <c r="B13" s="121">
        <v>147</v>
      </c>
      <c r="C13" s="121">
        <v>13</v>
      </c>
      <c r="D13" s="144">
        <f t="shared" si="0"/>
        <v>-134</v>
      </c>
      <c r="E13" s="148">
        <v>127</v>
      </c>
      <c r="F13" s="121">
        <v>5</v>
      </c>
      <c r="G13" s="256">
        <f t="shared" si="1"/>
        <v>-122</v>
      </c>
    </row>
    <row r="14" spans="1:13" ht="31.05" x14ac:dyDescent="0.25">
      <c r="A14" s="114" t="s">
        <v>195</v>
      </c>
      <c r="B14" s="121">
        <v>140</v>
      </c>
      <c r="C14" s="121">
        <v>1</v>
      </c>
      <c r="D14" s="144">
        <f t="shared" si="0"/>
        <v>-139</v>
      </c>
      <c r="E14" s="148">
        <v>122</v>
      </c>
      <c r="F14" s="121">
        <v>0</v>
      </c>
      <c r="G14" s="256">
        <f t="shared" si="1"/>
        <v>-122</v>
      </c>
    </row>
    <row r="15" spans="1:13" ht="15.55" x14ac:dyDescent="0.25">
      <c r="A15" s="114" t="s">
        <v>135</v>
      </c>
      <c r="B15" s="121">
        <v>138</v>
      </c>
      <c r="C15" s="121">
        <v>31</v>
      </c>
      <c r="D15" s="144">
        <f t="shared" si="0"/>
        <v>-107</v>
      </c>
      <c r="E15" s="148">
        <v>117</v>
      </c>
      <c r="F15" s="121">
        <v>16</v>
      </c>
      <c r="G15" s="256">
        <f t="shared" si="1"/>
        <v>-101</v>
      </c>
    </row>
    <row r="16" spans="1:13" ht="31.05" x14ac:dyDescent="0.25">
      <c r="A16" s="115" t="s">
        <v>322</v>
      </c>
      <c r="B16" s="121">
        <v>115</v>
      </c>
      <c r="C16" s="121">
        <v>0</v>
      </c>
      <c r="D16" s="144">
        <f t="shared" si="0"/>
        <v>-115</v>
      </c>
      <c r="E16" s="148">
        <v>106</v>
      </c>
      <c r="F16" s="121">
        <v>0</v>
      </c>
      <c r="G16" s="256">
        <f t="shared" si="1"/>
        <v>-106</v>
      </c>
    </row>
    <row r="17" spans="1:7" ht="15.55" x14ac:dyDescent="0.25">
      <c r="A17" s="115" t="s">
        <v>138</v>
      </c>
      <c r="B17" s="121">
        <v>103</v>
      </c>
      <c r="C17" s="121">
        <v>10</v>
      </c>
      <c r="D17" s="144">
        <f t="shared" si="0"/>
        <v>-93</v>
      </c>
      <c r="E17" s="148">
        <v>93</v>
      </c>
      <c r="F17" s="121">
        <v>2</v>
      </c>
      <c r="G17" s="256">
        <f t="shared" si="1"/>
        <v>-91</v>
      </c>
    </row>
    <row r="18" spans="1:7" ht="36" customHeight="1" x14ac:dyDescent="0.25">
      <c r="A18" s="344" t="s">
        <v>34</v>
      </c>
      <c r="B18" s="345"/>
      <c r="C18" s="345"/>
      <c r="D18" s="345"/>
      <c r="E18" s="345"/>
      <c r="F18" s="345"/>
      <c r="G18" s="346"/>
    </row>
    <row r="19" spans="1:7" ht="31.05" x14ac:dyDescent="0.25">
      <c r="A19" s="114" t="s">
        <v>346</v>
      </c>
      <c r="B19" s="121">
        <v>297</v>
      </c>
      <c r="C19" s="143">
        <v>55</v>
      </c>
      <c r="D19" s="144">
        <f>C19-B19</f>
        <v>-242</v>
      </c>
      <c r="E19" s="145">
        <v>221</v>
      </c>
      <c r="F19" s="143">
        <v>26</v>
      </c>
      <c r="G19" s="256">
        <f>F19-E19</f>
        <v>-195</v>
      </c>
    </row>
    <row r="20" spans="1:7" ht="15.55" x14ac:dyDescent="0.25">
      <c r="A20" s="114" t="s">
        <v>128</v>
      </c>
      <c r="B20" s="121">
        <v>154</v>
      </c>
      <c r="C20" s="121">
        <v>21</v>
      </c>
      <c r="D20" s="144">
        <f t="shared" ref="D20:D26" si="2">C20-B20</f>
        <v>-133</v>
      </c>
      <c r="E20" s="148">
        <v>130</v>
      </c>
      <c r="F20" s="121">
        <v>8</v>
      </c>
      <c r="G20" s="256">
        <f t="shared" ref="G20:G27" si="3">F20-E20</f>
        <v>-122</v>
      </c>
    </row>
    <row r="21" spans="1:7" ht="15.55" x14ac:dyDescent="0.25">
      <c r="A21" s="114" t="s">
        <v>131</v>
      </c>
      <c r="B21" s="121">
        <v>115</v>
      </c>
      <c r="C21" s="121">
        <v>20</v>
      </c>
      <c r="D21" s="144">
        <f t="shared" si="2"/>
        <v>-95</v>
      </c>
      <c r="E21" s="148">
        <v>103</v>
      </c>
      <c r="F21" s="121">
        <v>8</v>
      </c>
      <c r="G21" s="256">
        <f t="shared" si="3"/>
        <v>-95</v>
      </c>
    </row>
    <row r="22" spans="1:7" ht="15.55" x14ac:dyDescent="0.25">
      <c r="A22" s="114" t="s">
        <v>382</v>
      </c>
      <c r="B22" s="121">
        <v>82</v>
      </c>
      <c r="C22" s="121">
        <v>12</v>
      </c>
      <c r="D22" s="144">
        <f t="shared" si="2"/>
        <v>-70</v>
      </c>
      <c r="E22" s="148">
        <v>75</v>
      </c>
      <c r="F22" s="121">
        <v>4</v>
      </c>
      <c r="G22" s="256">
        <f t="shared" si="3"/>
        <v>-71</v>
      </c>
    </row>
    <row r="23" spans="1:7" ht="46.55" x14ac:dyDescent="0.25">
      <c r="A23" s="114" t="s">
        <v>383</v>
      </c>
      <c r="B23" s="121">
        <v>78</v>
      </c>
      <c r="C23" s="121">
        <v>0</v>
      </c>
      <c r="D23" s="144">
        <f t="shared" si="2"/>
        <v>-78</v>
      </c>
      <c r="E23" s="148">
        <v>70</v>
      </c>
      <c r="F23" s="121">
        <v>0</v>
      </c>
      <c r="G23" s="256">
        <f t="shared" si="3"/>
        <v>-70</v>
      </c>
    </row>
    <row r="24" spans="1:7" ht="38.5" customHeight="1" x14ac:dyDescent="0.25">
      <c r="A24" s="114" t="s">
        <v>142</v>
      </c>
      <c r="B24" s="121">
        <v>70</v>
      </c>
      <c r="C24" s="121">
        <v>13</v>
      </c>
      <c r="D24" s="144">
        <f t="shared" si="2"/>
        <v>-57</v>
      </c>
      <c r="E24" s="148">
        <v>55</v>
      </c>
      <c r="F24" s="121">
        <v>5</v>
      </c>
      <c r="G24" s="256">
        <f t="shared" si="3"/>
        <v>-50</v>
      </c>
    </row>
    <row r="25" spans="1:7" ht="31.05" x14ac:dyDescent="0.25">
      <c r="A25" s="114" t="s">
        <v>347</v>
      </c>
      <c r="B25" s="121">
        <v>57</v>
      </c>
      <c r="C25" s="121">
        <v>47</v>
      </c>
      <c r="D25" s="144">
        <f t="shared" si="2"/>
        <v>-10</v>
      </c>
      <c r="E25" s="148">
        <v>51</v>
      </c>
      <c r="F25" s="121">
        <v>26</v>
      </c>
      <c r="G25" s="256">
        <f t="shared" si="3"/>
        <v>-25</v>
      </c>
    </row>
    <row r="26" spans="1:7" ht="15.55" x14ac:dyDescent="0.25">
      <c r="A26" s="114" t="s">
        <v>143</v>
      </c>
      <c r="B26" s="121">
        <v>42</v>
      </c>
      <c r="C26" s="121">
        <v>27</v>
      </c>
      <c r="D26" s="144">
        <f t="shared" si="2"/>
        <v>-15</v>
      </c>
      <c r="E26" s="148">
        <v>37</v>
      </c>
      <c r="F26" s="121">
        <v>14</v>
      </c>
      <c r="G26" s="256">
        <f t="shared" si="3"/>
        <v>-23</v>
      </c>
    </row>
    <row r="27" spans="1:7" ht="15.55" x14ac:dyDescent="0.25">
      <c r="A27" s="114" t="s">
        <v>384</v>
      </c>
      <c r="B27" s="121">
        <v>41</v>
      </c>
      <c r="C27" s="121">
        <v>6</v>
      </c>
      <c r="D27" s="147">
        <v>-342</v>
      </c>
      <c r="E27" s="148">
        <v>37</v>
      </c>
      <c r="F27" s="121">
        <v>1</v>
      </c>
      <c r="G27" s="256">
        <f t="shared" si="3"/>
        <v>-36</v>
      </c>
    </row>
    <row r="28" spans="1:7" ht="27.7" customHeight="1" x14ac:dyDescent="0.25">
      <c r="A28" s="344" t="s">
        <v>35</v>
      </c>
      <c r="B28" s="345"/>
      <c r="C28" s="345"/>
      <c r="D28" s="345"/>
      <c r="E28" s="345"/>
      <c r="F28" s="345"/>
      <c r="G28" s="346"/>
    </row>
    <row r="29" spans="1:7" ht="23.95" customHeight="1" x14ac:dyDescent="0.25">
      <c r="A29" s="115" t="s">
        <v>101</v>
      </c>
      <c r="B29" s="121">
        <v>551</v>
      </c>
      <c r="C29" s="143">
        <v>96</v>
      </c>
      <c r="D29" s="144">
        <f>C29-B29</f>
        <v>-455</v>
      </c>
      <c r="E29" s="145">
        <v>479</v>
      </c>
      <c r="F29" s="143">
        <v>42</v>
      </c>
      <c r="G29" s="256">
        <f>F29-E29</f>
        <v>-437</v>
      </c>
    </row>
    <row r="30" spans="1:7" ht="23.3" customHeight="1" x14ac:dyDescent="0.25">
      <c r="A30" s="115" t="s">
        <v>109</v>
      </c>
      <c r="B30" s="121">
        <v>311</v>
      </c>
      <c r="C30" s="121">
        <v>40</v>
      </c>
      <c r="D30" s="144">
        <f t="shared" ref="D30:D37" si="4">C30-B30</f>
        <v>-271</v>
      </c>
      <c r="E30" s="148">
        <v>275</v>
      </c>
      <c r="F30" s="121">
        <v>13</v>
      </c>
      <c r="G30" s="256">
        <f t="shared" ref="G30:G37" si="5">F30-E30</f>
        <v>-262</v>
      </c>
    </row>
    <row r="31" spans="1:7" ht="21.05" customHeight="1" x14ac:dyDescent="0.25">
      <c r="A31" s="115" t="s">
        <v>361</v>
      </c>
      <c r="B31" s="121">
        <v>97</v>
      </c>
      <c r="C31" s="121">
        <v>91</v>
      </c>
      <c r="D31" s="144">
        <f t="shared" si="4"/>
        <v>-6</v>
      </c>
      <c r="E31" s="148">
        <v>80</v>
      </c>
      <c r="F31" s="121">
        <v>51</v>
      </c>
      <c r="G31" s="256">
        <f t="shared" si="5"/>
        <v>-29</v>
      </c>
    </row>
    <row r="32" spans="1:7" ht="21.05" customHeight="1" x14ac:dyDescent="0.25">
      <c r="A32" s="115" t="s">
        <v>202</v>
      </c>
      <c r="B32" s="121">
        <v>75</v>
      </c>
      <c r="C32" s="121">
        <v>5</v>
      </c>
      <c r="D32" s="144">
        <f t="shared" si="4"/>
        <v>-70</v>
      </c>
      <c r="E32" s="148">
        <v>65</v>
      </c>
      <c r="F32" s="121">
        <v>2</v>
      </c>
      <c r="G32" s="256">
        <f t="shared" si="5"/>
        <v>-63</v>
      </c>
    </row>
    <row r="33" spans="1:7" ht="21.75" customHeight="1" x14ac:dyDescent="0.25">
      <c r="A33" s="115" t="s">
        <v>201</v>
      </c>
      <c r="B33" s="121">
        <v>75</v>
      </c>
      <c r="C33" s="121">
        <v>0</v>
      </c>
      <c r="D33" s="144">
        <f t="shared" si="4"/>
        <v>-75</v>
      </c>
      <c r="E33" s="148">
        <v>62</v>
      </c>
      <c r="F33" s="121">
        <v>0</v>
      </c>
      <c r="G33" s="256">
        <f t="shared" si="5"/>
        <v>-62</v>
      </c>
    </row>
    <row r="34" spans="1:7" ht="18.7" customHeight="1" x14ac:dyDescent="0.25">
      <c r="A34" s="115" t="s">
        <v>149</v>
      </c>
      <c r="B34" s="121">
        <v>53</v>
      </c>
      <c r="C34" s="121">
        <v>14</v>
      </c>
      <c r="D34" s="144">
        <f t="shared" si="4"/>
        <v>-39</v>
      </c>
      <c r="E34" s="148">
        <v>43</v>
      </c>
      <c r="F34" s="121">
        <v>2</v>
      </c>
      <c r="G34" s="256">
        <f t="shared" si="5"/>
        <v>-41</v>
      </c>
    </row>
    <row r="35" spans="1:7" ht="22.6" customHeight="1" x14ac:dyDescent="0.25">
      <c r="A35" s="115" t="s">
        <v>203</v>
      </c>
      <c r="B35" s="121">
        <v>51</v>
      </c>
      <c r="C35" s="121">
        <v>18</v>
      </c>
      <c r="D35" s="144">
        <f t="shared" si="4"/>
        <v>-33</v>
      </c>
      <c r="E35" s="148">
        <v>28</v>
      </c>
      <c r="F35" s="121">
        <v>16</v>
      </c>
      <c r="G35" s="256">
        <f t="shared" si="5"/>
        <v>-12</v>
      </c>
    </row>
    <row r="36" spans="1:7" ht="21.75" customHeight="1" x14ac:dyDescent="0.25">
      <c r="A36" s="115" t="s">
        <v>119</v>
      </c>
      <c r="B36" s="121">
        <v>50</v>
      </c>
      <c r="C36" s="121">
        <v>11</v>
      </c>
      <c r="D36" s="144">
        <f t="shared" si="4"/>
        <v>-39</v>
      </c>
      <c r="E36" s="148">
        <v>40</v>
      </c>
      <c r="F36" s="121">
        <v>6</v>
      </c>
      <c r="G36" s="256">
        <f t="shared" si="5"/>
        <v>-34</v>
      </c>
    </row>
    <row r="37" spans="1:7" ht="22.6" customHeight="1" x14ac:dyDescent="0.25">
      <c r="A37" s="115" t="s">
        <v>204</v>
      </c>
      <c r="B37" s="121">
        <v>47</v>
      </c>
      <c r="C37" s="121">
        <v>4</v>
      </c>
      <c r="D37" s="144">
        <f t="shared" si="4"/>
        <v>-43</v>
      </c>
      <c r="E37" s="148">
        <v>44</v>
      </c>
      <c r="F37" s="121">
        <v>4</v>
      </c>
      <c r="G37" s="256">
        <f t="shared" si="5"/>
        <v>-40</v>
      </c>
    </row>
    <row r="38" spans="1:7" ht="38.25" customHeight="1" x14ac:dyDescent="0.25">
      <c r="A38" s="344" t="s">
        <v>36</v>
      </c>
      <c r="B38" s="345"/>
      <c r="C38" s="345"/>
      <c r="D38" s="345"/>
      <c r="E38" s="345"/>
      <c r="F38" s="345"/>
      <c r="G38" s="346"/>
    </row>
    <row r="39" spans="1:7" ht="24.8" customHeight="1" x14ac:dyDescent="0.25">
      <c r="A39" s="114" t="s">
        <v>113</v>
      </c>
      <c r="B39" s="143">
        <v>233</v>
      </c>
      <c r="C39" s="143">
        <v>53</v>
      </c>
      <c r="D39" s="144">
        <f>C39-B39</f>
        <v>-180</v>
      </c>
      <c r="E39" s="145">
        <v>189</v>
      </c>
      <c r="F39" s="143">
        <v>25</v>
      </c>
      <c r="G39" s="256">
        <f>F39-E39</f>
        <v>-164</v>
      </c>
    </row>
    <row r="40" spans="1:7" ht="29.25" customHeight="1" x14ac:dyDescent="0.25">
      <c r="A40" s="114" t="s">
        <v>120</v>
      </c>
      <c r="B40" s="121">
        <v>218</v>
      </c>
      <c r="C40" s="121">
        <v>24</v>
      </c>
      <c r="D40" s="144">
        <f t="shared" ref="D40:D48" si="6">C40-B40</f>
        <v>-194</v>
      </c>
      <c r="E40" s="148">
        <v>180</v>
      </c>
      <c r="F40" s="121">
        <v>16</v>
      </c>
      <c r="G40" s="256">
        <f t="shared" ref="G40:G48" si="7">F40-E40</f>
        <v>-164</v>
      </c>
    </row>
    <row r="41" spans="1:7" ht="27" customHeight="1" x14ac:dyDescent="0.25">
      <c r="A41" s="114" t="s">
        <v>219</v>
      </c>
      <c r="B41" s="121">
        <v>128</v>
      </c>
      <c r="C41" s="121">
        <v>58</v>
      </c>
      <c r="D41" s="144">
        <f t="shared" si="6"/>
        <v>-70</v>
      </c>
      <c r="E41" s="148">
        <v>123</v>
      </c>
      <c r="F41" s="121">
        <v>31</v>
      </c>
      <c r="G41" s="256">
        <f t="shared" si="7"/>
        <v>-92</v>
      </c>
    </row>
    <row r="42" spans="1:7" ht="32.950000000000003" customHeight="1" x14ac:dyDescent="0.25">
      <c r="A42" s="114" t="s">
        <v>151</v>
      </c>
      <c r="B42" s="116">
        <v>91</v>
      </c>
      <c r="C42" s="121">
        <v>25</v>
      </c>
      <c r="D42" s="144">
        <f t="shared" si="6"/>
        <v>-66</v>
      </c>
      <c r="E42" s="148">
        <v>84</v>
      </c>
      <c r="F42" s="121">
        <v>16</v>
      </c>
      <c r="G42" s="256">
        <f t="shared" si="7"/>
        <v>-68</v>
      </c>
    </row>
    <row r="43" spans="1:7" ht="30.05" customHeight="1" x14ac:dyDescent="0.25">
      <c r="A43" s="114" t="s">
        <v>155</v>
      </c>
      <c r="B43" s="121">
        <v>86</v>
      </c>
      <c r="C43" s="121">
        <v>4</v>
      </c>
      <c r="D43" s="144">
        <f t="shared" si="6"/>
        <v>-82</v>
      </c>
      <c r="E43" s="148">
        <v>75</v>
      </c>
      <c r="F43" s="121">
        <v>1</v>
      </c>
      <c r="G43" s="256">
        <f t="shared" si="7"/>
        <v>-74</v>
      </c>
    </row>
    <row r="44" spans="1:7" ht="21.05" customHeight="1" x14ac:dyDescent="0.25">
      <c r="A44" s="114" t="s">
        <v>152</v>
      </c>
      <c r="B44" s="121">
        <v>62</v>
      </c>
      <c r="C44" s="121">
        <v>17</v>
      </c>
      <c r="D44" s="144">
        <f t="shared" si="6"/>
        <v>-45</v>
      </c>
      <c r="E44" s="148">
        <v>56</v>
      </c>
      <c r="F44" s="121">
        <v>3</v>
      </c>
      <c r="G44" s="256">
        <f t="shared" si="7"/>
        <v>-53</v>
      </c>
    </row>
    <row r="45" spans="1:7" ht="21.05" customHeight="1" x14ac:dyDescent="0.25">
      <c r="A45" s="114" t="s">
        <v>325</v>
      </c>
      <c r="B45" s="121">
        <v>48</v>
      </c>
      <c r="C45" s="121">
        <v>1</v>
      </c>
      <c r="D45" s="144">
        <f t="shared" si="6"/>
        <v>-47</v>
      </c>
      <c r="E45" s="148">
        <v>43</v>
      </c>
      <c r="F45" s="121">
        <v>0</v>
      </c>
      <c r="G45" s="256">
        <f t="shared" si="7"/>
        <v>-43</v>
      </c>
    </row>
    <row r="46" spans="1:7" ht="21.05" customHeight="1" x14ac:dyDescent="0.25">
      <c r="A46" s="114" t="s">
        <v>153</v>
      </c>
      <c r="B46" s="121">
        <v>43</v>
      </c>
      <c r="C46" s="121">
        <v>62</v>
      </c>
      <c r="D46" s="144">
        <f t="shared" si="6"/>
        <v>19</v>
      </c>
      <c r="E46" s="148">
        <v>33</v>
      </c>
      <c r="F46" s="121">
        <v>8</v>
      </c>
      <c r="G46" s="256">
        <f t="shared" si="7"/>
        <v>-25</v>
      </c>
    </row>
    <row r="47" spans="1:7" ht="32.950000000000003" customHeight="1" x14ac:dyDescent="0.25">
      <c r="A47" s="114" t="s">
        <v>150</v>
      </c>
      <c r="B47" s="121">
        <v>43</v>
      </c>
      <c r="C47" s="121">
        <v>67</v>
      </c>
      <c r="D47" s="144">
        <f t="shared" si="6"/>
        <v>24</v>
      </c>
      <c r="E47" s="148">
        <v>35</v>
      </c>
      <c r="F47" s="121">
        <v>48</v>
      </c>
      <c r="G47" s="256">
        <f t="shared" si="7"/>
        <v>13</v>
      </c>
    </row>
    <row r="48" spans="1:7" ht="33.799999999999997" customHeight="1" x14ac:dyDescent="0.25">
      <c r="A48" s="114" t="s">
        <v>385</v>
      </c>
      <c r="B48" s="121">
        <v>42</v>
      </c>
      <c r="C48" s="121">
        <v>0</v>
      </c>
      <c r="D48" s="144">
        <f t="shared" si="6"/>
        <v>-42</v>
      </c>
      <c r="E48" s="148">
        <v>39</v>
      </c>
      <c r="F48" s="121">
        <v>0</v>
      </c>
      <c r="G48" s="256">
        <f t="shared" si="7"/>
        <v>-39</v>
      </c>
    </row>
    <row r="49" spans="1:7" ht="21.05" customHeight="1" x14ac:dyDescent="0.25">
      <c r="A49" s="344" t="s">
        <v>37</v>
      </c>
      <c r="B49" s="345"/>
      <c r="C49" s="345"/>
      <c r="D49" s="345"/>
      <c r="E49" s="345"/>
      <c r="F49" s="345"/>
      <c r="G49" s="346"/>
    </row>
    <row r="50" spans="1:7" ht="21.05" customHeight="1" x14ac:dyDescent="0.25">
      <c r="A50" s="114" t="s">
        <v>326</v>
      </c>
      <c r="B50" s="121">
        <v>440</v>
      </c>
      <c r="C50" s="143">
        <v>61</v>
      </c>
      <c r="D50" s="144">
        <f>C50-B50</f>
        <v>-379</v>
      </c>
      <c r="E50" s="145">
        <v>394</v>
      </c>
      <c r="F50" s="143">
        <v>29</v>
      </c>
      <c r="G50" s="256">
        <f>F50-E50</f>
        <v>-365</v>
      </c>
    </row>
    <row r="51" spans="1:7" ht="21.05" customHeight="1" x14ac:dyDescent="0.25">
      <c r="A51" s="114" t="s">
        <v>99</v>
      </c>
      <c r="B51" s="121">
        <v>425</v>
      </c>
      <c r="C51" s="121">
        <v>103</v>
      </c>
      <c r="D51" s="144">
        <f t="shared" ref="D51:D58" si="8">C51-B51</f>
        <v>-322</v>
      </c>
      <c r="E51" s="148">
        <v>353</v>
      </c>
      <c r="F51" s="121">
        <v>59</v>
      </c>
      <c r="G51" s="256">
        <f t="shared" ref="G51:G58" si="9">F51-E51</f>
        <v>-294</v>
      </c>
    </row>
    <row r="52" spans="1:7" ht="21.05" customHeight="1" x14ac:dyDescent="0.25">
      <c r="A52" s="114" t="s">
        <v>103</v>
      </c>
      <c r="B52" s="121">
        <v>405</v>
      </c>
      <c r="C52" s="121">
        <v>66</v>
      </c>
      <c r="D52" s="144">
        <f t="shared" si="8"/>
        <v>-339</v>
      </c>
      <c r="E52" s="148">
        <v>357</v>
      </c>
      <c r="F52" s="121">
        <v>28</v>
      </c>
      <c r="G52" s="256">
        <f t="shared" si="9"/>
        <v>-329</v>
      </c>
    </row>
    <row r="53" spans="1:7" ht="21.05" customHeight="1" x14ac:dyDescent="0.25">
      <c r="A53" s="114" t="s">
        <v>97</v>
      </c>
      <c r="B53" s="121">
        <v>398</v>
      </c>
      <c r="C53" s="121">
        <v>113</v>
      </c>
      <c r="D53" s="144">
        <f t="shared" si="8"/>
        <v>-285</v>
      </c>
      <c r="E53" s="148">
        <v>363</v>
      </c>
      <c r="F53" s="121">
        <v>65</v>
      </c>
      <c r="G53" s="256">
        <f t="shared" si="9"/>
        <v>-298</v>
      </c>
    </row>
    <row r="54" spans="1:7" ht="21.05" customHeight="1" x14ac:dyDescent="0.25">
      <c r="A54" s="114" t="s">
        <v>102</v>
      </c>
      <c r="B54" s="121">
        <v>318</v>
      </c>
      <c r="C54" s="121">
        <v>25</v>
      </c>
      <c r="D54" s="144">
        <f t="shared" si="8"/>
        <v>-293</v>
      </c>
      <c r="E54" s="148">
        <v>291</v>
      </c>
      <c r="F54" s="121">
        <v>10</v>
      </c>
      <c r="G54" s="256">
        <f t="shared" si="9"/>
        <v>-281</v>
      </c>
    </row>
    <row r="55" spans="1:7" ht="86.95" customHeight="1" x14ac:dyDescent="0.25">
      <c r="A55" s="114" t="s">
        <v>386</v>
      </c>
      <c r="B55" s="121">
        <v>153</v>
      </c>
      <c r="C55" s="121">
        <v>59</v>
      </c>
      <c r="D55" s="144">
        <f t="shared" si="8"/>
        <v>-94</v>
      </c>
      <c r="E55" s="148">
        <v>133</v>
      </c>
      <c r="F55" s="121">
        <v>18</v>
      </c>
      <c r="G55" s="256">
        <f t="shared" si="9"/>
        <v>-115</v>
      </c>
    </row>
    <row r="56" spans="1:7" ht="38.5" customHeight="1" x14ac:dyDescent="0.25">
      <c r="A56" s="114" t="s">
        <v>387</v>
      </c>
      <c r="B56" s="121">
        <v>103</v>
      </c>
      <c r="C56" s="121">
        <v>0</v>
      </c>
      <c r="D56" s="144">
        <f t="shared" si="8"/>
        <v>-103</v>
      </c>
      <c r="E56" s="148">
        <v>94</v>
      </c>
      <c r="F56" s="121">
        <v>0</v>
      </c>
      <c r="G56" s="256">
        <f t="shared" si="9"/>
        <v>-94</v>
      </c>
    </row>
    <row r="57" spans="1:7" ht="21.05" customHeight="1" x14ac:dyDescent="0.25">
      <c r="A57" s="114" t="s">
        <v>388</v>
      </c>
      <c r="B57" s="121">
        <v>100</v>
      </c>
      <c r="C57" s="121">
        <v>10</v>
      </c>
      <c r="D57" s="144">
        <f t="shared" si="8"/>
        <v>-90</v>
      </c>
      <c r="E57" s="148">
        <v>90</v>
      </c>
      <c r="F57" s="121">
        <v>6</v>
      </c>
      <c r="G57" s="256">
        <f t="shared" si="9"/>
        <v>-84</v>
      </c>
    </row>
    <row r="58" spans="1:7" ht="39.049999999999997" customHeight="1" x14ac:dyDescent="0.25">
      <c r="A58" s="114" t="s">
        <v>389</v>
      </c>
      <c r="B58" s="121">
        <v>78</v>
      </c>
      <c r="C58" s="121">
        <v>1</v>
      </c>
      <c r="D58" s="144">
        <f t="shared" si="8"/>
        <v>-77</v>
      </c>
      <c r="E58" s="148">
        <v>69</v>
      </c>
      <c r="F58" s="121">
        <v>0</v>
      </c>
      <c r="G58" s="256">
        <f t="shared" si="9"/>
        <v>-69</v>
      </c>
    </row>
    <row r="59" spans="1:7" ht="41.3" customHeight="1" x14ac:dyDescent="0.25">
      <c r="A59" s="344" t="s">
        <v>158</v>
      </c>
      <c r="B59" s="345"/>
      <c r="C59" s="345"/>
      <c r="D59" s="345"/>
      <c r="E59" s="345"/>
      <c r="F59" s="345"/>
      <c r="G59" s="346"/>
    </row>
    <row r="60" spans="1:7" ht="31.6" customHeight="1" x14ac:dyDescent="0.25">
      <c r="A60" s="114" t="s">
        <v>327</v>
      </c>
      <c r="B60" s="121">
        <v>210</v>
      </c>
      <c r="C60" s="121">
        <v>0</v>
      </c>
      <c r="D60" s="144">
        <f>C60-B60</f>
        <v>-210</v>
      </c>
      <c r="E60" s="148">
        <v>207</v>
      </c>
      <c r="F60" s="121">
        <v>0</v>
      </c>
      <c r="G60" s="256">
        <f>F60-E60</f>
        <v>-207</v>
      </c>
    </row>
    <row r="61" spans="1:7" ht="33.799999999999997" customHeight="1" x14ac:dyDescent="0.25">
      <c r="A61" s="114" t="s">
        <v>164</v>
      </c>
      <c r="B61" s="121">
        <v>49</v>
      </c>
      <c r="C61" s="121">
        <v>38</v>
      </c>
      <c r="D61" s="144">
        <f t="shared" ref="D61:D68" si="10">C61-B61</f>
        <v>-11</v>
      </c>
      <c r="E61" s="148">
        <v>47</v>
      </c>
      <c r="F61" s="121">
        <v>23</v>
      </c>
      <c r="G61" s="256">
        <f t="shared" ref="G61:G68" si="11">F61-E61</f>
        <v>-24</v>
      </c>
    </row>
    <row r="62" spans="1:7" ht="32.950000000000003" customHeight="1" x14ac:dyDescent="0.25">
      <c r="A62" s="114" t="s">
        <v>162</v>
      </c>
      <c r="B62" s="121">
        <v>22</v>
      </c>
      <c r="C62" s="121">
        <v>2</v>
      </c>
      <c r="D62" s="144">
        <f t="shared" si="10"/>
        <v>-20</v>
      </c>
      <c r="E62" s="148">
        <v>20</v>
      </c>
      <c r="F62" s="121">
        <v>0</v>
      </c>
      <c r="G62" s="256">
        <f t="shared" si="11"/>
        <v>-20</v>
      </c>
    </row>
    <row r="63" spans="1:7" ht="23.3" customHeight="1" x14ac:dyDescent="0.25">
      <c r="A63" s="114" t="s">
        <v>163</v>
      </c>
      <c r="B63" s="121">
        <v>20</v>
      </c>
      <c r="C63" s="222">
        <v>7</v>
      </c>
      <c r="D63" s="144">
        <f t="shared" si="10"/>
        <v>-13</v>
      </c>
      <c r="E63" s="148">
        <v>19</v>
      </c>
      <c r="F63" s="121">
        <v>3</v>
      </c>
      <c r="G63" s="256">
        <f t="shared" si="11"/>
        <v>-16</v>
      </c>
    </row>
    <row r="64" spans="1:7" ht="27" customHeight="1" x14ac:dyDescent="0.25">
      <c r="A64" s="114" t="s">
        <v>165</v>
      </c>
      <c r="B64" s="121">
        <v>19</v>
      </c>
      <c r="C64" s="121">
        <v>11</v>
      </c>
      <c r="D64" s="144">
        <f t="shared" si="10"/>
        <v>-8</v>
      </c>
      <c r="E64" s="148">
        <v>18</v>
      </c>
      <c r="F64" s="121">
        <v>5</v>
      </c>
      <c r="G64" s="256">
        <f t="shared" si="11"/>
        <v>-13</v>
      </c>
    </row>
    <row r="65" spans="1:9" ht="27" customHeight="1" x14ac:dyDescent="0.25">
      <c r="A65" s="114" t="s">
        <v>160</v>
      </c>
      <c r="B65" s="121">
        <v>18</v>
      </c>
      <c r="C65" s="121">
        <v>0</v>
      </c>
      <c r="D65" s="144">
        <f t="shared" si="10"/>
        <v>-18</v>
      </c>
      <c r="E65" s="148">
        <v>16</v>
      </c>
      <c r="F65" s="121">
        <v>0</v>
      </c>
      <c r="G65" s="256">
        <f t="shared" si="11"/>
        <v>-16</v>
      </c>
    </row>
    <row r="66" spans="1:9" ht="30.75" customHeight="1" x14ac:dyDescent="0.25">
      <c r="A66" s="114" t="s">
        <v>159</v>
      </c>
      <c r="B66" s="121">
        <v>18</v>
      </c>
      <c r="C66" s="121">
        <v>0</v>
      </c>
      <c r="D66" s="144">
        <f t="shared" si="10"/>
        <v>-18</v>
      </c>
      <c r="E66" s="148">
        <v>18</v>
      </c>
      <c r="F66" s="121">
        <v>0</v>
      </c>
      <c r="G66" s="256">
        <f t="shared" si="11"/>
        <v>-18</v>
      </c>
    </row>
    <row r="67" spans="1:9" ht="57.05" customHeight="1" x14ac:dyDescent="0.25">
      <c r="A67" s="114" t="s">
        <v>390</v>
      </c>
      <c r="B67" s="121">
        <v>17</v>
      </c>
      <c r="C67" s="121">
        <v>0</v>
      </c>
      <c r="D67" s="144">
        <f t="shared" si="10"/>
        <v>-17</v>
      </c>
      <c r="E67" s="148">
        <v>17</v>
      </c>
      <c r="F67" s="121">
        <v>0</v>
      </c>
      <c r="G67" s="256">
        <f t="shared" si="11"/>
        <v>-17</v>
      </c>
    </row>
    <row r="68" spans="1:9" ht="28.55" customHeight="1" x14ac:dyDescent="0.25">
      <c r="A68" s="114" t="s">
        <v>166</v>
      </c>
      <c r="B68" s="121">
        <v>16</v>
      </c>
      <c r="C68" s="222">
        <v>2</v>
      </c>
      <c r="D68" s="144">
        <f t="shared" si="10"/>
        <v>-14</v>
      </c>
      <c r="E68" s="148">
        <v>14</v>
      </c>
      <c r="F68" s="121">
        <v>0</v>
      </c>
      <c r="G68" s="256">
        <f t="shared" si="11"/>
        <v>-14</v>
      </c>
    </row>
    <row r="69" spans="1:9" ht="33.799999999999997" customHeight="1" x14ac:dyDescent="0.25">
      <c r="A69" s="344" t="s">
        <v>39</v>
      </c>
      <c r="B69" s="345"/>
      <c r="C69" s="345"/>
      <c r="D69" s="345"/>
      <c r="E69" s="345"/>
      <c r="F69" s="345"/>
      <c r="G69" s="346"/>
    </row>
    <row r="70" spans="1:9" ht="21.05" customHeight="1" x14ac:dyDescent="0.25">
      <c r="A70" s="114" t="s">
        <v>107</v>
      </c>
      <c r="B70" s="121">
        <v>145</v>
      </c>
      <c r="C70" s="121">
        <v>61</v>
      </c>
      <c r="D70" s="144">
        <f>C70-B70</f>
        <v>-84</v>
      </c>
      <c r="E70" s="148">
        <v>135</v>
      </c>
      <c r="F70" s="121">
        <v>33</v>
      </c>
      <c r="G70" s="256">
        <f>F70-E70</f>
        <v>-102</v>
      </c>
    </row>
    <row r="71" spans="1:9" ht="15.55" x14ac:dyDescent="0.25">
      <c r="A71" s="114" t="s">
        <v>129</v>
      </c>
      <c r="B71" s="121">
        <v>70</v>
      </c>
      <c r="C71" s="121">
        <v>22</v>
      </c>
      <c r="D71" s="144">
        <f t="shared" ref="D71:D83" si="12">C71-B71</f>
        <v>-48</v>
      </c>
      <c r="E71" s="148">
        <v>59</v>
      </c>
      <c r="F71" s="121">
        <v>10</v>
      </c>
      <c r="G71" s="256">
        <f t="shared" ref="G71:G83" si="13">F71-E71</f>
        <v>-49</v>
      </c>
    </row>
    <row r="72" spans="1:9" ht="38.5" customHeight="1" x14ac:dyDescent="0.25">
      <c r="A72" s="114" t="s">
        <v>334</v>
      </c>
      <c r="B72" s="121">
        <v>58</v>
      </c>
      <c r="C72" s="121">
        <v>69</v>
      </c>
      <c r="D72" s="144">
        <f t="shared" si="12"/>
        <v>11</v>
      </c>
      <c r="E72" s="148">
        <v>54</v>
      </c>
      <c r="F72" s="121">
        <v>41</v>
      </c>
      <c r="G72" s="256">
        <f t="shared" si="13"/>
        <v>-13</v>
      </c>
    </row>
    <row r="73" spans="1:9" ht="15.55" x14ac:dyDescent="0.25">
      <c r="A73" s="114" t="s">
        <v>342</v>
      </c>
      <c r="B73" s="121">
        <v>53</v>
      </c>
      <c r="C73" s="121">
        <v>21</v>
      </c>
      <c r="D73" s="144">
        <f t="shared" si="12"/>
        <v>-32</v>
      </c>
      <c r="E73" s="148">
        <v>49</v>
      </c>
      <c r="F73" s="121">
        <v>12</v>
      </c>
      <c r="G73" s="256">
        <f t="shared" si="13"/>
        <v>-37</v>
      </c>
      <c r="H73" s="146"/>
      <c r="I73" s="146"/>
    </row>
    <row r="74" spans="1:9" ht="15.55" x14ac:dyDescent="0.25">
      <c r="A74" s="114" t="s">
        <v>104</v>
      </c>
      <c r="B74" s="121">
        <v>53</v>
      </c>
      <c r="C74" s="121">
        <v>132</v>
      </c>
      <c r="D74" s="144">
        <f t="shared" si="12"/>
        <v>79</v>
      </c>
      <c r="E74" s="148">
        <v>46</v>
      </c>
      <c r="F74" s="121">
        <v>85</v>
      </c>
      <c r="G74" s="256">
        <f t="shared" si="13"/>
        <v>39</v>
      </c>
    </row>
    <row r="75" spans="1:9" ht="31.05" x14ac:dyDescent="0.25">
      <c r="A75" s="114" t="s">
        <v>341</v>
      </c>
      <c r="B75" s="121">
        <v>44</v>
      </c>
      <c r="C75" s="121">
        <v>34</v>
      </c>
      <c r="D75" s="144">
        <f t="shared" si="12"/>
        <v>-10</v>
      </c>
      <c r="E75" s="148">
        <v>38</v>
      </c>
      <c r="F75" s="121">
        <v>19</v>
      </c>
      <c r="G75" s="256">
        <f t="shared" si="13"/>
        <v>-19</v>
      </c>
    </row>
    <row r="76" spans="1:9" ht="18.55" customHeight="1" x14ac:dyDescent="0.25">
      <c r="A76" s="114" t="s">
        <v>208</v>
      </c>
      <c r="B76" s="121">
        <v>42</v>
      </c>
      <c r="C76" s="121">
        <v>7</v>
      </c>
      <c r="D76" s="144">
        <f t="shared" si="12"/>
        <v>-35</v>
      </c>
      <c r="E76" s="148">
        <v>35</v>
      </c>
      <c r="F76" s="121">
        <v>3</v>
      </c>
      <c r="G76" s="256">
        <f t="shared" si="13"/>
        <v>-32</v>
      </c>
    </row>
    <row r="77" spans="1:9" ht="34.5" customHeight="1" x14ac:dyDescent="0.25">
      <c r="A77" s="114" t="s">
        <v>112</v>
      </c>
      <c r="B77" s="121">
        <v>38</v>
      </c>
      <c r="C77" s="121">
        <v>84</v>
      </c>
      <c r="D77" s="144">
        <f t="shared" si="12"/>
        <v>46</v>
      </c>
      <c r="E77" s="148">
        <v>34</v>
      </c>
      <c r="F77" s="121">
        <v>40</v>
      </c>
      <c r="G77" s="256">
        <f t="shared" si="13"/>
        <v>6</v>
      </c>
    </row>
    <row r="78" spans="1:9" ht="68.95" customHeight="1" x14ac:dyDescent="0.25">
      <c r="A78" s="114" t="s">
        <v>393</v>
      </c>
      <c r="B78" s="121">
        <v>34</v>
      </c>
      <c r="C78" s="121">
        <v>21</v>
      </c>
      <c r="D78" s="144">
        <f t="shared" si="12"/>
        <v>-13</v>
      </c>
      <c r="E78" s="148">
        <v>34</v>
      </c>
      <c r="F78" s="121">
        <v>18</v>
      </c>
      <c r="G78" s="256">
        <f t="shared" si="13"/>
        <v>-16</v>
      </c>
    </row>
    <row r="79" spans="1:9" ht="15.55" x14ac:dyDescent="0.25">
      <c r="A79" s="114" t="s">
        <v>391</v>
      </c>
      <c r="B79" s="121">
        <v>34</v>
      </c>
      <c r="C79" s="121">
        <v>6</v>
      </c>
      <c r="D79" s="144">
        <f t="shared" si="12"/>
        <v>-28</v>
      </c>
      <c r="E79" s="148">
        <v>29</v>
      </c>
      <c r="F79" s="121">
        <v>3</v>
      </c>
      <c r="G79" s="256">
        <f t="shared" si="13"/>
        <v>-26</v>
      </c>
    </row>
    <row r="80" spans="1:9" ht="15.55" x14ac:dyDescent="0.25">
      <c r="A80" s="114" t="s">
        <v>335</v>
      </c>
      <c r="B80" s="121">
        <v>33</v>
      </c>
      <c r="C80" s="121">
        <v>28</v>
      </c>
      <c r="D80" s="144">
        <f t="shared" si="12"/>
        <v>-5</v>
      </c>
      <c r="E80" s="148">
        <v>31</v>
      </c>
      <c r="F80" s="121">
        <v>18</v>
      </c>
      <c r="G80" s="256">
        <f t="shared" si="13"/>
        <v>-13</v>
      </c>
    </row>
    <row r="81" spans="1:7" ht="15.55" x14ac:dyDescent="0.25">
      <c r="A81" s="114" t="s">
        <v>168</v>
      </c>
      <c r="B81" s="121">
        <v>30</v>
      </c>
      <c r="C81" s="121">
        <v>33</v>
      </c>
      <c r="D81" s="144">
        <f t="shared" si="12"/>
        <v>3</v>
      </c>
      <c r="E81" s="148">
        <v>26</v>
      </c>
      <c r="F81" s="121">
        <v>29</v>
      </c>
      <c r="G81" s="256">
        <f t="shared" si="13"/>
        <v>3</v>
      </c>
    </row>
    <row r="82" spans="1:7" ht="15.55" x14ac:dyDescent="0.25">
      <c r="A82" s="114" t="s">
        <v>210</v>
      </c>
      <c r="B82" s="121">
        <v>24</v>
      </c>
      <c r="C82" s="121">
        <v>6</v>
      </c>
      <c r="D82" s="144">
        <f t="shared" si="12"/>
        <v>-18</v>
      </c>
      <c r="E82" s="148">
        <v>21</v>
      </c>
      <c r="F82" s="121">
        <v>3</v>
      </c>
      <c r="G82" s="256">
        <f t="shared" si="13"/>
        <v>-18</v>
      </c>
    </row>
    <row r="83" spans="1:7" ht="46.55" x14ac:dyDescent="0.25">
      <c r="A83" s="114" t="s">
        <v>392</v>
      </c>
      <c r="B83" s="121">
        <v>24</v>
      </c>
      <c r="C83" s="121">
        <v>9</v>
      </c>
      <c r="D83" s="144">
        <f t="shared" si="12"/>
        <v>-15</v>
      </c>
      <c r="E83" s="148">
        <v>24</v>
      </c>
      <c r="F83" s="121">
        <v>5</v>
      </c>
      <c r="G83" s="256">
        <f t="shared" si="13"/>
        <v>-19</v>
      </c>
    </row>
    <row r="84" spans="1:7" ht="47.25" customHeight="1" x14ac:dyDescent="0.25">
      <c r="A84" s="344" t="s">
        <v>170</v>
      </c>
      <c r="B84" s="345"/>
      <c r="C84" s="345"/>
      <c r="D84" s="345"/>
      <c r="E84" s="345"/>
      <c r="F84" s="345"/>
      <c r="G84" s="346"/>
    </row>
    <row r="85" spans="1:7" ht="32.950000000000003" customHeight="1" x14ac:dyDescent="0.25">
      <c r="A85" s="293" t="s">
        <v>95</v>
      </c>
      <c r="B85" s="121">
        <v>826</v>
      </c>
      <c r="C85" s="121">
        <v>415</v>
      </c>
      <c r="D85" s="144">
        <f>C85-B85</f>
        <v>-411</v>
      </c>
      <c r="E85" s="148">
        <v>760</v>
      </c>
      <c r="F85" s="121">
        <v>271</v>
      </c>
      <c r="G85" s="256">
        <f>F85-E85</f>
        <v>-489</v>
      </c>
    </row>
    <row r="86" spans="1:7" ht="53.35" customHeight="1" x14ac:dyDescent="0.25">
      <c r="A86" s="114" t="s">
        <v>381</v>
      </c>
      <c r="B86" s="121">
        <v>516</v>
      </c>
      <c r="C86" s="121">
        <v>17</v>
      </c>
      <c r="D86" s="144">
        <f t="shared" ref="D86:D93" si="14">C86-B86</f>
        <v>-499</v>
      </c>
      <c r="E86" s="148">
        <v>506</v>
      </c>
      <c r="F86" s="121">
        <v>9</v>
      </c>
      <c r="G86" s="256">
        <f t="shared" ref="G86:G93" si="15">F86-E86</f>
        <v>-497</v>
      </c>
    </row>
    <row r="87" spans="1:7" ht="27.7" customHeight="1" x14ac:dyDescent="0.25">
      <c r="A87" s="293" t="s">
        <v>105</v>
      </c>
      <c r="B87" s="121">
        <v>391</v>
      </c>
      <c r="C87" s="121">
        <v>33</v>
      </c>
      <c r="D87" s="144">
        <f t="shared" si="14"/>
        <v>-358</v>
      </c>
      <c r="E87" s="148">
        <v>382</v>
      </c>
      <c r="F87" s="121">
        <v>13</v>
      </c>
      <c r="G87" s="256">
        <f t="shared" si="15"/>
        <v>-369</v>
      </c>
    </row>
    <row r="88" spans="1:7" ht="38.5" customHeight="1" x14ac:dyDescent="0.25">
      <c r="A88" s="293" t="s">
        <v>123</v>
      </c>
      <c r="B88" s="121">
        <v>152</v>
      </c>
      <c r="C88" s="121">
        <v>5</v>
      </c>
      <c r="D88" s="144">
        <f t="shared" si="14"/>
        <v>-147</v>
      </c>
      <c r="E88" s="148">
        <v>143</v>
      </c>
      <c r="F88" s="121">
        <v>0</v>
      </c>
      <c r="G88" s="256">
        <f t="shared" si="15"/>
        <v>-143</v>
      </c>
    </row>
    <row r="89" spans="1:7" ht="22.6" customHeight="1" x14ac:dyDescent="0.25">
      <c r="A89" s="293" t="s">
        <v>172</v>
      </c>
      <c r="B89" s="121">
        <v>53</v>
      </c>
      <c r="C89" s="121">
        <v>44</v>
      </c>
      <c r="D89" s="144">
        <f t="shared" si="14"/>
        <v>-9</v>
      </c>
      <c r="E89" s="148">
        <v>48</v>
      </c>
      <c r="F89" s="121">
        <v>23</v>
      </c>
      <c r="G89" s="256">
        <f t="shared" si="15"/>
        <v>-25</v>
      </c>
    </row>
    <row r="90" spans="1:7" ht="25.5" customHeight="1" x14ac:dyDescent="0.25">
      <c r="A90" s="293" t="s">
        <v>394</v>
      </c>
      <c r="B90" s="121">
        <v>39</v>
      </c>
      <c r="C90" s="121">
        <v>10</v>
      </c>
      <c r="D90" s="144">
        <f t="shared" si="14"/>
        <v>-29</v>
      </c>
      <c r="E90" s="148">
        <v>21</v>
      </c>
      <c r="F90" s="121">
        <v>9</v>
      </c>
      <c r="G90" s="256">
        <f t="shared" si="15"/>
        <v>-12</v>
      </c>
    </row>
    <row r="91" spans="1:7" ht="29.25" customHeight="1" x14ac:dyDescent="0.25">
      <c r="A91" s="293" t="s">
        <v>98</v>
      </c>
      <c r="B91" s="121">
        <v>37</v>
      </c>
      <c r="C91" s="121">
        <v>34</v>
      </c>
      <c r="D91" s="144">
        <f t="shared" si="14"/>
        <v>-3</v>
      </c>
      <c r="E91" s="148">
        <v>30</v>
      </c>
      <c r="F91" s="121">
        <v>11</v>
      </c>
      <c r="G91" s="256">
        <f t="shared" si="15"/>
        <v>-19</v>
      </c>
    </row>
    <row r="92" spans="1:7" ht="29.25" customHeight="1" x14ac:dyDescent="0.25">
      <c r="A92" s="293" t="s">
        <v>211</v>
      </c>
      <c r="B92" s="121">
        <v>33</v>
      </c>
      <c r="C92" s="121">
        <v>0</v>
      </c>
      <c r="D92" s="144">
        <f t="shared" si="14"/>
        <v>-33</v>
      </c>
      <c r="E92" s="148">
        <v>31</v>
      </c>
      <c r="F92" s="121">
        <v>0</v>
      </c>
      <c r="G92" s="256">
        <f t="shared" si="15"/>
        <v>-31</v>
      </c>
    </row>
    <row r="93" spans="1:7" ht="26.35" customHeight="1" x14ac:dyDescent="0.25">
      <c r="A93" s="293" t="s">
        <v>333</v>
      </c>
      <c r="B93" s="121">
        <v>31</v>
      </c>
      <c r="C93" s="121">
        <v>19</v>
      </c>
      <c r="D93" s="144">
        <f t="shared" si="14"/>
        <v>-12</v>
      </c>
      <c r="E93" s="148">
        <v>30</v>
      </c>
      <c r="F93" s="121">
        <v>11</v>
      </c>
      <c r="G93" s="256">
        <f t="shared" si="15"/>
        <v>-19</v>
      </c>
    </row>
    <row r="94" spans="1:7" ht="17.2" x14ac:dyDescent="0.25">
      <c r="A94" s="344" t="s">
        <v>173</v>
      </c>
      <c r="B94" s="345"/>
      <c r="C94" s="345"/>
      <c r="D94" s="345"/>
      <c r="E94" s="345"/>
      <c r="F94" s="345"/>
      <c r="G94" s="346"/>
    </row>
    <row r="95" spans="1:7" ht="15.55" x14ac:dyDescent="0.25">
      <c r="A95" s="114" t="s">
        <v>96</v>
      </c>
      <c r="B95" s="121">
        <v>531</v>
      </c>
      <c r="C95" s="121">
        <v>137</v>
      </c>
      <c r="D95" s="144">
        <f>C95-B95</f>
        <v>-394</v>
      </c>
      <c r="E95" s="148">
        <v>509</v>
      </c>
      <c r="F95" s="121">
        <v>74</v>
      </c>
      <c r="G95" s="256">
        <f>F95-E95</f>
        <v>-435</v>
      </c>
    </row>
    <row r="96" spans="1:7" ht="15.55" x14ac:dyDescent="0.25">
      <c r="A96" s="114" t="s">
        <v>100</v>
      </c>
      <c r="B96" s="121">
        <v>266</v>
      </c>
      <c r="C96" s="121">
        <v>112</v>
      </c>
      <c r="D96" s="144">
        <f t="shared" ref="D96:D107" si="16">C96-B96</f>
        <v>-154</v>
      </c>
      <c r="E96" s="148">
        <v>219</v>
      </c>
      <c r="F96" s="121">
        <v>46</v>
      </c>
      <c r="G96" s="256">
        <f t="shared" ref="G96:G107" si="17">F96-E96</f>
        <v>-173</v>
      </c>
    </row>
    <row r="97" spans="1:7" ht="15.55" x14ac:dyDescent="0.25">
      <c r="A97" s="114" t="s">
        <v>115</v>
      </c>
      <c r="B97" s="121">
        <v>226</v>
      </c>
      <c r="C97" s="121">
        <v>36</v>
      </c>
      <c r="D97" s="144">
        <f t="shared" si="16"/>
        <v>-190</v>
      </c>
      <c r="E97" s="148">
        <v>192</v>
      </c>
      <c r="F97" s="121">
        <v>11</v>
      </c>
      <c r="G97" s="256">
        <f t="shared" si="17"/>
        <v>-181</v>
      </c>
    </row>
    <row r="98" spans="1:7" ht="15.55" x14ac:dyDescent="0.25">
      <c r="A98" s="114" t="s">
        <v>106</v>
      </c>
      <c r="B98" s="121">
        <v>176</v>
      </c>
      <c r="C98" s="121">
        <v>182</v>
      </c>
      <c r="D98" s="144">
        <f t="shared" si="16"/>
        <v>6</v>
      </c>
      <c r="E98" s="148">
        <v>161</v>
      </c>
      <c r="F98" s="121">
        <v>112</v>
      </c>
      <c r="G98" s="256">
        <f t="shared" si="17"/>
        <v>-49</v>
      </c>
    </row>
    <row r="99" spans="1:7" ht="15.55" x14ac:dyDescent="0.25">
      <c r="A99" s="114" t="s">
        <v>111</v>
      </c>
      <c r="B99" s="121">
        <v>163</v>
      </c>
      <c r="C99" s="121">
        <v>57</v>
      </c>
      <c r="D99" s="144">
        <f t="shared" si="16"/>
        <v>-106</v>
      </c>
      <c r="E99" s="148">
        <v>132</v>
      </c>
      <c r="F99" s="121">
        <v>32</v>
      </c>
      <c r="G99" s="256">
        <f t="shared" si="17"/>
        <v>-100</v>
      </c>
    </row>
    <row r="100" spans="1:7" ht="15.55" x14ac:dyDescent="0.25">
      <c r="A100" s="114" t="s">
        <v>108</v>
      </c>
      <c r="B100" s="121">
        <v>101</v>
      </c>
      <c r="C100" s="121">
        <v>19</v>
      </c>
      <c r="D100" s="144">
        <f t="shared" si="16"/>
        <v>-82</v>
      </c>
      <c r="E100" s="148">
        <v>94</v>
      </c>
      <c r="F100" s="121">
        <v>8</v>
      </c>
      <c r="G100" s="256">
        <f t="shared" si="17"/>
        <v>-86</v>
      </c>
    </row>
    <row r="101" spans="1:7" ht="15.55" x14ac:dyDescent="0.25">
      <c r="A101" s="114" t="s">
        <v>130</v>
      </c>
      <c r="B101" s="121">
        <v>82</v>
      </c>
      <c r="C101" s="121">
        <v>33</v>
      </c>
      <c r="D101" s="144">
        <f t="shared" si="16"/>
        <v>-49</v>
      </c>
      <c r="E101" s="148">
        <v>73</v>
      </c>
      <c r="F101" s="121">
        <v>23</v>
      </c>
      <c r="G101" s="256">
        <f t="shared" si="17"/>
        <v>-50</v>
      </c>
    </row>
    <row r="102" spans="1:7" ht="15.55" x14ac:dyDescent="0.25">
      <c r="A102" s="114" t="s">
        <v>395</v>
      </c>
      <c r="B102" s="121">
        <v>65</v>
      </c>
      <c r="C102" s="121">
        <v>0</v>
      </c>
      <c r="D102" s="144">
        <f t="shared" si="16"/>
        <v>-65</v>
      </c>
      <c r="E102" s="148">
        <v>60</v>
      </c>
      <c r="F102" s="121">
        <v>0</v>
      </c>
      <c r="G102" s="256">
        <f t="shared" si="17"/>
        <v>-60</v>
      </c>
    </row>
    <row r="103" spans="1:7" ht="15.55" x14ac:dyDescent="0.25">
      <c r="A103" s="114" t="s">
        <v>121</v>
      </c>
      <c r="B103" s="121">
        <v>57</v>
      </c>
      <c r="C103" s="121">
        <v>28</v>
      </c>
      <c r="D103" s="144">
        <f t="shared" si="16"/>
        <v>-29</v>
      </c>
      <c r="E103" s="148">
        <v>39</v>
      </c>
      <c r="F103" s="121">
        <v>8</v>
      </c>
      <c r="G103" s="256">
        <f t="shared" si="17"/>
        <v>-31</v>
      </c>
    </row>
    <row r="104" spans="1:7" ht="38.5" customHeight="1" x14ac:dyDescent="0.25">
      <c r="A104" s="114" t="s">
        <v>127</v>
      </c>
      <c r="B104" s="121">
        <v>49</v>
      </c>
      <c r="C104" s="121">
        <v>31</v>
      </c>
      <c r="D104" s="144">
        <f t="shared" si="16"/>
        <v>-18</v>
      </c>
      <c r="E104" s="148">
        <v>45</v>
      </c>
      <c r="F104" s="121">
        <v>12</v>
      </c>
      <c r="G104" s="256">
        <f t="shared" si="17"/>
        <v>-33</v>
      </c>
    </row>
    <row r="105" spans="1:7" ht="15.55" x14ac:dyDescent="0.25">
      <c r="A105" s="114" t="s">
        <v>213</v>
      </c>
      <c r="B105" s="121">
        <v>42</v>
      </c>
      <c r="C105" s="121">
        <v>1</v>
      </c>
      <c r="D105" s="144">
        <f t="shared" si="16"/>
        <v>-41</v>
      </c>
      <c r="E105" s="148">
        <v>39</v>
      </c>
      <c r="F105" s="121">
        <v>0</v>
      </c>
      <c r="G105" s="256">
        <f t="shared" si="17"/>
        <v>-39</v>
      </c>
    </row>
    <row r="106" spans="1:7" ht="15.55" x14ac:dyDescent="0.25">
      <c r="A106" s="114" t="s">
        <v>193</v>
      </c>
      <c r="B106" s="121">
        <v>38</v>
      </c>
      <c r="C106" s="121">
        <v>7</v>
      </c>
      <c r="D106" s="144">
        <f t="shared" si="16"/>
        <v>-31</v>
      </c>
      <c r="E106" s="148">
        <v>23</v>
      </c>
      <c r="F106" s="121">
        <v>4</v>
      </c>
      <c r="G106" s="256">
        <f t="shared" si="17"/>
        <v>-19</v>
      </c>
    </row>
    <row r="107" spans="1:7" ht="15.55" x14ac:dyDescent="0.25">
      <c r="A107" s="114" t="s">
        <v>110</v>
      </c>
      <c r="B107" s="121">
        <v>34</v>
      </c>
      <c r="C107" s="121">
        <v>60</v>
      </c>
      <c r="D107" s="144">
        <f t="shared" si="16"/>
        <v>26</v>
      </c>
      <c r="E107" s="148">
        <v>31</v>
      </c>
      <c r="F107" s="121">
        <v>34</v>
      </c>
      <c r="G107" s="256">
        <f t="shared" si="17"/>
        <v>3</v>
      </c>
    </row>
    <row r="108" spans="1:7" x14ac:dyDescent="0.25">
      <c r="B108" s="109"/>
      <c r="C108" s="109"/>
      <c r="D108" s="109"/>
      <c r="E108" s="109"/>
      <c r="F108" s="109"/>
      <c r="G108" s="109"/>
    </row>
    <row r="109" spans="1:7" x14ac:dyDescent="0.25">
      <c r="B109" s="109"/>
      <c r="C109" s="109"/>
      <c r="D109" s="109"/>
      <c r="E109" s="109"/>
      <c r="F109" s="109"/>
      <c r="G109" s="109"/>
    </row>
    <row r="110" spans="1:7" ht="30.6" customHeight="1" x14ac:dyDescent="0.3">
      <c r="A110" s="95"/>
      <c r="B110" s="117"/>
      <c r="C110" s="117"/>
      <c r="D110" s="118"/>
      <c r="E110" s="117"/>
      <c r="F110" s="117"/>
      <c r="G110" s="118"/>
    </row>
    <row r="118" ht="17.45" customHeight="1" x14ac:dyDescent="0.25"/>
    <row r="120" ht="38.5" customHeight="1" x14ac:dyDescent="0.25"/>
    <row r="136" ht="38.5" customHeight="1" x14ac:dyDescent="0.25"/>
    <row r="137" ht="21.05" customHeight="1" x14ac:dyDescent="0.25"/>
    <row r="139" ht="21.05" customHeight="1" x14ac:dyDescent="0.25"/>
    <row r="140" ht="21.05" customHeight="1" x14ac:dyDescent="0.25"/>
    <row r="141" ht="21.05" customHeight="1" x14ac:dyDescent="0.25"/>
    <row r="142" ht="21.05" customHeight="1" x14ac:dyDescent="0.25"/>
    <row r="143" ht="21.05" customHeight="1" x14ac:dyDescent="0.25"/>
    <row r="144" ht="21.05" customHeight="1" x14ac:dyDescent="0.25"/>
    <row r="145" ht="21.05" customHeight="1" x14ac:dyDescent="0.25"/>
    <row r="148" ht="21.05" customHeight="1" x14ac:dyDescent="0.25"/>
    <row r="149" ht="21.05" customHeight="1" x14ac:dyDescent="0.25"/>
    <row r="150" ht="21.05" customHeight="1" x14ac:dyDescent="0.25"/>
    <row r="151" ht="21.05" customHeight="1" x14ac:dyDescent="0.25"/>
  </sheetData>
  <mergeCells count="20">
    <mergeCell ref="A59:G59"/>
    <mergeCell ref="A69:G69"/>
    <mergeCell ref="A84:G84"/>
    <mergeCell ref="A94:G94"/>
    <mergeCell ref="G5:G6"/>
    <mergeCell ref="A8:G8"/>
    <mergeCell ref="A18:G18"/>
    <mergeCell ref="A28:G28"/>
    <mergeCell ref="A38:G38"/>
    <mergeCell ref="A49:G49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2" manualBreakCount="2"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B1" zoomScale="80" zoomScaleNormal="55" zoomScaleSheetLayoutView="80" workbookViewId="0">
      <selection activeCell="B1" sqref="A1:XFD1048576"/>
    </sheetView>
  </sheetViews>
  <sheetFormatPr defaultRowHeight="17.75" x14ac:dyDescent="0.35"/>
  <cols>
    <col min="1" max="1" width="1.296875" style="23" hidden="1" customWidth="1"/>
    <col min="2" max="2" width="87.296875" style="23" customWidth="1"/>
    <col min="3" max="6" width="11.69921875" style="23" customWidth="1"/>
    <col min="7" max="7" width="8.796875" style="23"/>
    <col min="8" max="10" width="9.09765625" style="23" customWidth="1"/>
    <col min="11" max="256" width="8.796875" style="23"/>
    <col min="257" max="257" width="0" style="23" hidden="1" customWidth="1"/>
    <col min="258" max="258" width="87.296875" style="23" customWidth="1"/>
    <col min="259" max="262" width="11.69921875" style="23" customWidth="1"/>
    <col min="263" max="263" width="8.796875" style="23"/>
    <col min="264" max="266" width="9.09765625" style="23" customWidth="1"/>
    <col min="267" max="512" width="8.796875" style="23"/>
    <col min="513" max="513" width="0" style="23" hidden="1" customWidth="1"/>
    <col min="514" max="514" width="87.296875" style="23" customWidth="1"/>
    <col min="515" max="518" width="11.69921875" style="23" customWidth="1"/>
    <col min="519" max="519" width="8.796875" style="23"/>
    <col min="520" max="522" width="9.09765625" style="23" customWidth="1"/>
    <col min="523" max="768" width="8.796875" style="23"/>
    <col min="769" max="769" width="0" style="23" hidden="1" customWidth="1"/>
    <col min="770" max="770" width="87.296875" style="23" customWidth="1"/>
    <col min="771" max="774" width="11.69921875" style="23" customWidth="1"/>
    <col min="775" max="775" width="8.796875" style="23"/>
    <col min="776" max="778" width="9.09765625" style="23" customWidth="1"/>
    <col min="779" max="1024" width="8.796875" style="23"/>
    <col min="1025" max="1025" width="0" style="23" hidden="1" customWidth="1"/>
    <col min="1026" max="1026" width="87.296875" style="23" customWidth="1"/>
    <col min="1027" max="1030" width="11.69921875" style="23" customWidth="1"/>
    <col min="1031" max="1031" width="8.796875" style="23"/>
    <col min="1032" max="1034" width="9.09765625" style="23" customWidth="1"/>
    <col min="1035" max="1280" width="8.796875" style="23"/>
    <col min="1281" max="1281" width="0" style="23" hidden="1" customWidth="1"/>
    <col min="1282" max="1282" width="87.296875" style="23" customWidth="1"/>
    <col min="1283" max="1286" width="11.69921875" style="23" customWidth="1"/>
    <col min="1287" max="1287" width="8.796875" style="23"/>
    <col min="1288" max="1290" width="9.09765625" style="23" customWidth="1"/>
    <col min="1291" max="1536" width="8.796875" style="23"/>
    <col min="1537" max="1537" width="0" style="23" hidden="1" customWidth="1"/>
    <col min="1538" max="1538" width="87.296875" style="23" customWidth="1"/>
    <col min="1539" max="1542" width="11.69921875" style="23" customWidth="1"/>
    <col min="1543" max="1543" width="8.796875" style="23"/>
    <col min="1544" max="1546" width="9.09765625" style="23" customWidth="1"/>
    <col min="1547" max="1792" width="8.796875" style="23"/>
    <col min="1793" max="1793" width="0" style="23" hidden="1" customWidth="1"/>
    <col min="1794" max="1794" width="87.296875" style="23" customWidth="1"/>
    <col min="1795" max="1798" width="11.69921875" style="23" customWidth="1"/>
    <col min="1799" max="1799" width="8.796875" style="23"/>
    <col min="1800" max="1802" width="9.09765625" style="23" customWidth="1"/>
    <col min="1803" max="2048" width="8.796875" style="23"/>
    <col min="2049" max="2049" width="0" style="23" hidden="1" customWidth="1"/>
    <col min="2050" max="2050" width="87.296875" style="23" customWidth="1"/>
    <col min="2051" max="2054" width="11.69921875" style="23" customWidth="1"/>
    <col min="2055" max="2055" width="8.796875" style="23"/>
    <col min="2056" max="2058" width="9.09765625" style="23" customWidth="1"/>
    <col min="2059" max="2304" width="8.796875" style="23"/>
    <col min="2305" max="2305" width="0" style="23" hidden="1" customWidth="1"/>
    <col min="2306" max="2306" width="87.296875" style="23" customWidth="1"/>
    <col min="2307" max="2310" width="11.69921875" style="23" customWidth="1"/>
    <col min="2311" max="2311" width="8.796875" style="23"/>
    <col min="2312" max="2314" width="9.09765625" style="23" customWidth="1"/>
    <col min="2315" max="2560" width="8.796875" style="23"/>
    <col min="2561" max="2561" width="0" style="23" hidden="1" customWidth="1"/>
    <col min="2562" max="2562" width="87.296875" style="23" customWidth="1"/>
    <col min="2563" max="2566" width="11.69921875" style="23" customWidth="1"/>
    <col min="2567" max="2567" width="8.796875" style="23"/>
    <col min="2568" max="2570" width="9.09765625" style="23" customWidth="1"/>
    <col min="2571" max="2816" width="8.796875" style="23"/>
    <col min="2817" max="2817" width="0" style="23" hidden="1" customWidth="1"/>
    <col min="2818" max="2818" width="87.296875" style="23" customWidth="1"/>
    <col min="2819" max="2822" width="11.69921875" style="23" customWidth="1"/>
    <col min="2823" max="2823" width="8.796875" style="23"/>
    <col min="2824" max="2826" width="9.09765625" style="23" customWidth="1"/>
    <col min="2827" max="3072" width="8.796875" style="23"/>
    <col min="3073" max="3073" width="0" style="23" hidden="1" customWidth="1"/>
    <col min="3074" max="3074" width="87.296875" style="23" customWidth="1"/>
    <col min="3075" max="3078" width="11.69921875" style="23" customWidth="1"/>
    <col min="3079" max="3079" width="8.796875" style="23"/>
    <col min="3080" max="3082" width="9.09765625" style="23" customWidth="1"/>
    <col min="3083" max="3328" width="8.796875" style="23"/>
    <col min="3329" max="3329" width="0" style="23" hidden="1" customWidth="1"/>
    <col min="3330" max="3330" width="87.296875" style="23" customWidth="1"/>
    <col min="3331" max="3334" width="11.69921875" style="23" customWidth="1"/>
    <col min="3335" max="3335" width="8.796875" style="23"/>
    <col min="3336" max="3338" width="9.09765625" style="23" customWidth="1"/>
    <col min="3339" max="3584" width="8.796875" style="23"/>
    <col min="3585" max="3585" width="0" style="23" hidden="1" customWidth="1"/>
    <col min="3586" max="3586" width="87.296875" style="23" customWidth="1"/>
    <col min="3587" max="3590" width="11.69921875" style="23" customWidth="1"/>
    <col min="3591" max="3591" width="8.796875" style="23"/>
    <col min="3592" max="3594" width="9.09765625" style="23" customWidth="1"/>
    <col min="3595" max="3840" width="8.796875" style="23"/>
    <col min="3841" max="3841" width="0" style="23" hidden="1" customWidth="1"/>
    <col min="3842" max="3842" width="87.296875" style="23" customWidth="1"/>
    <col min="3843" max="3846" width="11.69921875" style="23" customWidth="1"/>
    <col min="3847" max="3847" width="8.796875" style="23"/>
    <col min="3848" max="3850" width="9.09765625" style="23" customWidth="1"/>
    <col min="3851" max="4096" width="8.796875" style="23"/>
    <col min="4097" max="4097" width="0" style="23" hidden="1" customWidth="1"/>
    <col min="4098" max="4098" width="87.296875" style="23" customWidth="1"/>
    <col min="4099" max="4102" width="11.69921875" style="23" customWidth="1"/>
    <col min="4103" max="4103" width="8.796875" style="23"/>
    <col min="4104" max="4106" width="9.09765625" style="23" customWidth="1"/>
    <col min="4107" max="4352" width="8.796875" style="23"/>
    <col min="4353" max="4353" width="0" style="23" hidden="1" customWidth="1"/>
    <col min="4354" max="4354" width="87.296875" style="23" customWidth="1"/>
    <col min="4355" max="4358" width="11.69921875" style="23" customWidth="1"/>
    <col min="4359" max="4359" width="8.796875" style="23"/>
    <col min="4360" max="4362" width="9.09765625" style="23" customWidth="1"/>
    <col min="4363" max="4608" width="8.796875" style="23"/>
    <col min="4609" max="4609" width="0" style="23" hidden="1" customWidth="1"/>
    <col min="4610" max="4610" width="87.296875" style="23" customWidth="1"/>
    <col min="4611" max="4614" width="11.69921875" style="23" customWidth="1"/>
    <col min="4615" max="4615" width="8.796875" style="23"/>
    <col min="4616" max="4618" width="9.09765625" style="23" customWidth="1"/>
    <col min="4619" max="4864" width="8.796875" style="23"/>
    <col min="4865" max="4865" width="0" style="23" hidden="1" customWidth="1"/>
    <col min="4866" max="4866" width="87.296875" style="23" customWidth="1"/>
    <col min="4867" max="4870" width="11.69921875" style="23" customWidth="1"/>
    <col min="4871" max="4871" width="8.796875" style="23"/>
    <col min="4872" max="4874" width="9.09765625" style="23" customWidth="1"/>
    <col min="4875" max="5120" width="8.796875" style="23"/>
    <col min="5121" max="5121" width="0" style="23" hidden="1" customWidth="1"/>
    <col min="5122" max="5122" width="87.296875" style="23" customWidth="1"/>
    <col min="5123" max="5126" width="11.69921875" style="23" customWidth="1"/>
    <col min="5127" max="5127" width="8.796875" style="23"/>
    <col min="5128" max="5130" width="9.09765625" style="23" customWidth="1"/>
    <col min="5131" max="5376" width="8.796875" style="23"/>
    <col min="5377" max="5377" width="0" style="23" hidden="1" customWidth="1"/>
    <col min="5378" max="5378" width="87.296875" style="23" customWidth="1"/>
    <col min="5379" max="5382" width="11.69921875" style="23" customWidth="1"/>
    <col min="5383" max="5383" width="8.796875" style="23"/>
    <col min="5384" max="5386" width="9.09765625" style="23" customWidth="1"/>
    <col min="5387" max="5632" width="8.796875" style="23"/>
    <col min="5633" max="5633" width="0" style="23" hidden="1" customWidth="1"/>
    <col min="5634" max="5634" width="87.296875" style="23" customWidth="1"/>
    <col min="5635" max="5638" width="11.69921875" style="23" customWidth="1"/>
    <col min="5639" max="5639" width="8.796875" style="23"/>
    <col min="5640" max="5642" width="9.09765625" style="23" customWidth="1"/>
    <col min="5643" max="5888" width="8.796875" style="23"/>
    <col min="5889" max="5889" width="0" style="23" hidden="1" customWidth="1"/>
    <col min="5890" max="5890" width="87.296875" style="23" customWidth="1"/>
    <col min="5891" max="5894" width="11.69921875" style="23" customWidth="1"/>
    <col min="5895" max="5895" width="8.796875" style="23"/>
    <col min="5896" max="5898" width="9.09765625" style="23" customWidth="1"/>
    <col min="5899" max="6144" width="8.796875" style="23"/>
    <col min="6145" max="6145" width="0" style="23" hidden="1" customWidth="1"/>
    <col min="6146" max="6146" width="87.296875" style="23" customWidth="1"/>
    <col min="6147" max="6150" width="11.69921875" style="23" customWidth="1"/>
    <col min="6151" max="6151" width="8.796875" style="23"/>
    <col min="6152" max="6154" width="9.09765625" style="23" customWidth="1"/>
    <col min="6155" max="6400" width="8.796875" style="23"/>
    <col min="6401" max="6401" width="0" style="23" hidden="1" customWidth="1"/>
    <col min="6402" max="6402" width="87.296875" style="23" customWidth="1"/>
    <col min="6403" max="6406" width="11.69921875" style="23" customWidth="1"/>
    <col min="6407" max="6407" width="8.796875" style="23"/>
    <col min="6408" max="6410" width="9.09765625" style="23" customWidth="1"/>
    <col min="6411" max="6656" width="8.796875" style="23"/>
    <col min="6657" max="6657" width="0" style="23" hidden="1" customWidth="1"/>
    <col min="6658" max="6658" width="87.296875" style="23" customWidth="1"/>
    <col min="6659" max="6662" width="11.69921875" style="23" customWidth="1"/>
    <col min="6663" max="6663" width="8.796875" style="23"/>
    <col min="6664" max="6666" width="9.09765625" style="23" customWidth="1"/>
    <col min="6667" max="6912" width="8.796875" style="23"/>
    <col min="6913" max="6913" width="0" style="23" hidden="1" customWidth="1"/>
    <col min="6914" max="6914" width="87.296875" style="23" customWidth="1"/>
    <col min="6915" max="6918" width="11.69921875" style="23" customWidth="1"/>
    <col min="6919" max="6919" width="8.796875" style="23"/>
    <col min="6920" max="6922" width="9.09765625" style="23" customWidth="1"/>
    <col min="6923" max="7168" width="8.796875" style="23"/>
    <col min="7169" max="7169" width="0" style="23" hidden="1" customWidth="1"/>
    <col min="7170" max="7170" width="87.296875" style="23" customWidth="1"/>
    <col min="7171" max="7174" width="11.69921875" style="23" customWidth="1"/>
    <col min="7175" max="7175" width="8.796875" style="23"/>
    <col min="7176" max="7178" width="9.09765625" style="23" customWidth="1"/>
    <col min="7179" max="7424" width="8.796875" style="23"/>
    <col min="7425" max="7425" width="0" style="23" hidden="1" customWidth="1"/>
    <col min="7426" max="7426" width="87.296875" style="23" customWidth="1"/>
    <col min="7427" max="7430" width="11.69921875" style="23" customWidth="1"/>
    <col min="7431" max="7431" width="8.796875" style="23"/>
    <col min="7432" max="7434" width="9.09765625" style="23" customWidth="1"/>
    <col min="7435" max="7680" width="8.796875" style="23"/>
    <col min="7681" max="7681" width="0" style="23" hidden="1" customWidth="1"/>
    <col min="7682" max="7682" width="87.296875" style="23" customWidth="1"/>
    <col min="7683" max="7686" width="11.69921875" style="23" customWidth="1"/>
    <col min="7687" max="7687" width="8.796875" style="23"/>
    <col min="7688" max="7690" width="9.09765625" style="23" customWidth="1"/>
    <col min="7691" max="7936" width="8.796875" style="23"/>
    <col min="7937" max="7937" width="0" style="23" hidden="1" customWidth="1"/>
    <col min="7938" max="7938" width="87.296875" style="23" customWidth="1"/>
    <col min="7939" max="7942" width="11.69921875" style="23" customWidth="1"/>
    <col min="7943" max="7943" width="8.796875" style="23"/>
    <col min="7944" max="7946" width="9.09765625" style="23" customWidth="1"/>
    <col min="7947" max="8192" width="8.796875" style="23"/>
    <col min="8193" max="8193" width="0" style="23" hidden="1" customWidth="1"/>
    <col min="8194" max="8194" width="87.296875" style="23" customWidth="1"/>
    <col min="8195" max="8198" width="11.69921875" style="23" customWidth="1"/>
    <col min="8199" max="8199" width="8.796875" style="23"/>
    <col min="8200" max="8202" width="9.09765625" style="23" customWidth="1"/>
    <col min="8203" max="8448" width="8.796875" style="23"/>
    <col min="8449" max="8449" width="0" style="23" hidden="1" customWidth="1"/>
    <col min="8450" max="8450" width="87.296875" style="23" customWidth="1"/>
    <col min="8451" max="8454" width="11.69921875" style="23" customWidth="1"/>
    <col min="8455" max="8455" width="8.796875" style="23"/>
    <col min="8456" max="8458" width="9.09765625" style="23" customWidth="1"/>
    <col min="8459" max="8704" width="8.796875" style="23"/>
    <col min="8705" max="8705" width="0" style="23" hidden="1" customWidth="1"/>
    <col min="8706" max="8706" width="87.296875" style="23" customWidth="1"/>
    <col min="8707" max="8710" width="11.69921875" style="23" customWidth="1"/>
    <col min="8711" max="8711" width="8.796875" style="23"/>
    <col min="8712" max="8714" width="9.09765625" style="23" customWidth="1"/>
    <col min="8715" max="8960" width="8.796875" style="23"/>
    <col min="8961" max="8961" width="0" style="23" hidden="1" customWidth="1"/>
    <col min="8962" max="8962" width="87.296875" style="23" customWidth="1"/>
    <col min="8963" max="8966" width="11.69921875" style="23" customWidth="1"/>
    <col min="8967" max="8967" width="8.796875" style="23"/>
    <col min="8968" max="8970" width="9.09765625" style="23" customWidth="1"/>
    <col min="8971" max="9216" width="8.796875" style="23"/>
    <col min="9217" max="9217" width="0" style="23" hidden="1" customWidth="1"/>
    <col min="9218" max="9218" width="87.296875" style="23" customWidth="1"/>
    <col min="9219" max="9222" width="11.69921875" style="23" customWidth="1"/>
    <col min="9223" max="9223" width="8.796875" style="23"/>
    <col min="9224" max="9226" width="9.09765625" style="23" customWidth="1"/>
    <col min="9227" max="9472" width="8.796875" style="23"/>
    <col min="9473" max="9473" width="0" style="23" hidden="1" customWidth="1"/>
    <col min="9474" max="9474" width="87.296875" style="23" customWidth="1"/>
    <col min="9475" max="9478" width="11.69921875" style="23" customWidth="1"/>
    <col min="9479" max="9479" width="8.796875" style="23"/>
    <col min="9480" max="9482" width="9.09765625" style="23" customWidth="1"/>
    <col min="9483" max="9728" width="8.796875" style="23"/>
    <col min="9729" max="9729" width="0" style="23" hidden="1" customWidth="1"/>
    <col min="9730" max="9730" width="87.296875" style="23" customWidth="1"/>
    <col min="9731" max="9734" width="11.69921875" style="23" customWidth="1"/>
    <col min="9735" max="9735" width="8.796875" style="23"/>
    <col min="9736" max="9738" width="9.09765625" style="23" customWidth="1"/>
    <col min="9739" max="9984" width="8.796875" style="23"/>
    <col min="9985" max="9985" width="0" style="23" hidden="1" customWidth="1"/>
    <col min="9986" max="9986" width="87.296875" style="23" customWidth="1"/>
    <col min="9987" max="9990" width="11.69921875" style="23" customWidth="1"/>
    <col min="9991" max="9991" width="8.796875" style="23"/>
    <col min="9992" max="9994" width="9.09765625" style="23" customWidth="1"/>
    <col min="9995" max="10240" width="8.796875" style="23"/>
    <col min="10241" max="10241" width="0" style="23" hidden="1" customWidth="1"/>
    <col min="10242" max="10242" width="87.296875" style="23" customWidth="1"/>
    <col min="10243" max="10246" width="11.69921875" style="23" customWidth="1"/>
    <col min="10247" max="10247" width="8.796875" style="23"/>
    <col min="10248" max="10250" width="9.09765625" style="23" customWidth="1"/>
    <col min="10251" max="10496" width="8.796875" style="23"/>
    <col min="10497" max="10497" width="0" style="23" hidden="1" customWidth="1"/>
    <col min="10498" max="10498" width="87.296875" style="23" customWidth="1"/>
    <col min="10499" max="10502" width="11.69921875" style="23" customWidth="1"/>
    <col min="10503" max="10503" width="8.796875" style="23"/>
    <col min="10504" max="10506" width="9.09765625" style="23" customWidth="1"/>
    <col min="10507" max="10752" width="8.796875" style="23"/>
    <col min="10753" max="10753" width="0" style="23" hidden="1" customWidth="1"/>
    <col min="10754" max="10754" width="87.296875" style="23" customWidth="1"/>
    <col min="10755" max="10758" width="11.69921875" style="23" customWidth="1"/>
    <col min="10759" max="10759" width="8.796875" style="23"/>
    <col min="10760" max="10762" width="9.09765625" style="23" customWidth="1"/>
    <col min="10763" max="11008" width="8.796875" style="23"/>
    <col min="11009" max="11009" width="0" style="23" hidden="1" customWidth="1"/>
    <col min="11010" max="11010" width="87.296875" style="23" customWidth="1"/>
    <col min="11011" max="11014" width="11.69921875" style="23" customWidth="1"/>
    <col min="11015" max="11015" width="8.796875" style="23"/>
    <col min="11016" max="11018" width="9.09765625" style="23" customWidth="1"/>
    <col min="11019" max="11264" width="8.796875" style="23"/>
    <col min="11265" max="11265" width="0" style="23" hidden="1" customWidth="1"/>
    <col min="11266" max="11266" width="87.296875" style="23" customWidth="1"/>
    <col min="11267" max="11270" width="11.69921875" style="23" customWidth="1"/>
    <col min="11271" max="11271" width="8.796875" style="23"/>
    <col min="11272" max="11274" width="9.09765625" style="23" customWidth="1"/>
    <col min="11275" max="11520" width="8.796875" style="23"/>
    <col min="11521" max="11521" width="0" style="23" hidden="1" customWidth="1"/>
    <col min="11522" max="11522" width="87.296875" style="23" customWidth="1"/>
    <col min="11523" max="11526" width="11.69921875" style="23" customWidth="1"/>
    <col min="11527" max="11527" width="8.796875" style="23"/>
    <col min="11528" max="11530" width="9.09765625" style="23" customWidth="1"/>
    <col min="11531" max="11776" width="8.796875" style="23"/>
    <col min="11777" max="11777" width="0" style="23" hidden="1" customWidth="1"/>
    <col min="11778" max="11778" width="87.296875" style="23" customWidth="1"/>
    <col min="11779" max="11782" width="11.69921875" style="23" customWidth="1"/>
    <col min="11783" max="11783" width="8.796875" style="23"/>
    <col min="11784" max="11786" width="9.09765625" style="23" customWidth="1"/>
    <col min="11787" max="12032" width="8.796875" style="23"/>
    <col min="12033" max="12033" width="0" style="23" hidden="1" customWidth="1"/>
    <col min="12034" max="12034" width="87.296875" style="23" customWidth="1"/>
    <col min="12035" max="12038" width="11.69921875" style="23" customWidth="1"/>
    <col min="12039" max="12039" width="8.796875" style="23"/>
    <col min="12040" max="12042" width="9.09765625" style="23" customWidth="1"/>
    <col min="12043" max="12288" width="8.796875" style="23"/>
    <col min="12289" max="12289" width="0" style="23" hidden="1" customWidth="1"/>
    <col min="12290" max="12290" width="87.296875" style="23" customWidth="1"/>
    <col min="12291" max="12294" width="11.69921875" style="23" customWidth="1"/>
    <col min="12295" max="12295" width="8.796875" style="23"/>
    <col min="12296" max="12298" width="9.09765625" style="23" customWidth="1"/>
    <col min="12299" max="12544" width="8.796875" style="23"/>
    <col min="12545" max="12545" width="0" style="23" hidden="1" customWidth="1"/>
    <col min="12546" max="12546" width="87.296875" style="23" customWidth="1"/>
    <col min="12547" max="12550" width="11.69921875" style="23" customWidth="1"/>
    <col min="12551" max="12551" width="8.796875" style="23"/>
    <col min="12552" max="12554" width="9.09765625" style="23" customWidth="1"/>
    <col min="12555" max="12800" width="8.796875" style="23"/>
    <col min="12801" max="12801" width="0" style="23" hidden="1" customWidth="1"/>
    <col min="12802" max="12802" width="87.296875" style="23" customWidth="1"/>
    <col min="12803" max="12806" width="11.69921875" style="23" customWidth="1"/>
    <col min="12807" max="12807" width="8.796875" style="23"/>
    <col min="12808" max="12810" width="9.09765625" style="23" customWidth="1"/>
    <col min="12811" max="13056" width="8.796875" style="23"/>
    <col min="13057" max="13057" width="0" style="23" hidden="1" customWidth="1"/>
    <col min="13058" max="13058" width="87.296875" style="23" customWidth="1"/>
    <col min="13059" max="13062" width="11.69921875" style="23" customWidth="1"/>
    <col min="13063" max="13063" width="8.796875" style="23"/>
    <col min="13064" max="13066" width="9.09765625" style="23" customWidth="1"/>
    <col min="13067" max="13312" width="8.796875" style="23"/>
    <col min="13313" max="13313" width="0" style="23" hidden="1" customWidth="1"/>
    <col min="13314" max="13314" width="87.296875" style="23" customWidth="1"/>
    <col min="13315" max="13318" width="11.69921875" style="23" customWidth="1"/>
    <col min="13319" max="13319" width="8.796875" style="23"/>
    <col min="13320" max="13322" width="9.09765625" style="23" customWidth="1"/>
    <col min="13323" max="13568" width="8.796875" style="23"/>
    <col min="13569" max="13569" width="0" style="23" hidden="1" customWidth="1"/>
    <col min="13570" max="13570" width="87.296875" style="23" customWidth="1"/>
    <col min="13571" max="13574" width="11.69921875" style="23" customWidth="1"/>
    <col min="13575" max="13575" width="8.796875" style="23"/>
    <col min="13576" max="13578" width="9.09765625" style="23" customWidth="1"/>
    <col min="13579" max="13824" width="8.796875" style="23"/>
    <col min="13825" max="13825" width="0" style="23" hidden="1" customWidth="1"/>
    <col min="13826" max="13826" width="87.296875" style="23" customWidth="1"/>
    <col min="13827" max="13830" width="11.69921875" style="23" customWidth="1"/>
    <col min="13831" max="13831" width="8.796875" style="23"/>
    <col min="13832" max="13834" width="9.09765625" style="23" customWidth="1"/>
    <col min="13835" max="14080" width="8.796875" style="23"/>
    <col min="14081" max="14081" width="0" style="23" hidden="1" customWidth="1"/>
    <col min="14082" max="14082" width="87.296875" style="23" customWidth="1"/>
    <col min="14083" max="14086" width="11.69921875" style="23" customWidth="1"/>
    <col min="14087" max="14087" width="8.796875" style="23"/>
    <col min="14088" max="14090" width="9.09765625" style="23" customWidth="1"/>
    <col min="14091" max="14336" width="8.796875" style="23"/>
    <col min="14337" max="14337" width="0" style="23" hidden="1" customWidth="1"/>
    <col min="14338" max="14338" width="87.296875" style="23" customWidth="1"/>
    <col min="14339" max="14342" width="11.69921875" style="23" customWidth="1"/>
    <col min="14343" max="14343" width="8.796875" style="23"/>
    <col min="14344" max="14346" width="9.09765625" style="23" customWidth="1"/>
    <col min="14347" max="14592" width="8.796875" style="23"/>
    <col min="14593" max="14593" width="0" style="23" hidden="1" customWidth="1"/>
    <col min="14594" max="14594" width="87.296875" style="23" customWidth="1"/>
    <col min="14595" max="14598" width="11.69921875" style="23" customWidth="1"/>
    <col min="14599" max="14599" width="8.796875" style="23"/>
    <col min="14600" max="14602" width="9.09765625" style="23" customWidth="1"/>
    <col min="14603" max="14848" width="8.796875" style="23"/>
    <col min="14849" max="14849" width="0" style="23" hidden="1" customWidth="1"/>
    <col min="14850" max="14850" width="87.296875" style="23" customWidth="1"/>
    <col min="14851" max="14854" width="11.69921875" style="23" customWidth="1"/>
    <col min="14855" max="14855" width="8.796875" style="23"/>
    <col min="14856" max="14858" width="9.09765625" style="23" customWidth="1"/>
    <col min="14859" max="15104" width="8.796875" style="23"/>
    <col min="15105" max="15105" width="0" style="23" hidden="1" customWidth="1"/>
    <col min="15106" max="15106" width="87.296875" style="23" customWidth="1"/>
    <col min="15107" max="15110" width="11.69921875" style="23" customWidth="1"/>
    <col min="15111" max="15111" width="8.796875" style="23"/>
    <col min="15112" max="15114" width="9.09765625" style="23" customWidth="1"/>
    <col min="15115" max="15360" width="8.796875" style="23"/>
    <col min="15361" max="15361" width="0" style="23" hidden="1" customWidth="1"/>
    <col min="15362" max="15362" width="87.296875" style="23" customWidth="1"/>
    <col min="15363" max="15366" width="11.69921875" style="23" customWidth="1"/>
    <col min="15367" max="15367" width="8.796875" style="23"/>
    <col min="15368" max="15370" width="9.09765625" style="23" customWidth="1"/>
    <col min="15371" max="15616" width="8.796875" style="23"/>
    <col min="15617" max="15617" width="0" style="23" hidden="1" customWidth="1"/>
    <col min="15618" max="15618" width="87.296875" style="23" customWidth="1"/>
    <col min="15619" max="15622" width="11.69921875" style="23" customWidth="1"/>
    <col min="15623" max="15623" width="8.796875" style="23"/>
    <col min="15624" max="15626" width="9.09765625" style="23" customWidth="1"/>
    <col min="15627" max="15872" width="8.796875" style="23"/>
    <col min="15873" max="15873" width="0" style="23" hidden="1" customWidth="1"/>
    <col min="15874" max="15874" width="87.296875" style="23" customWidth="1"/>
    <col min="15875" max="15878" width="11.69921875" style="23" customWidth="1"/>
    <col min="15879" max="15879" width="8.796875" style="23"/>
    <col min="15880" max="15882" width="9.09765625" style="23" customWidth="1"/>
    <col min="15883" max="16128" width="8.796875" style="23"/>
    <col min="16129" max="16129" width="0" style="23" hidden="1" customWidth="1"/>
    <col min="16130" max="16130" width="87.296875" style="23" customWidth="1"/>
    <col min="16131" max="16134" width="11.69921875" style="23" customWidth="1"/>
    <col min="16135" max="16135" width="8.796875" style="23"/>
    <col min="16136" max="16138" width="9.09765625" style="23" customWidth="1"/>
    <col min="16139" max="16384" width="8.796875" style="23"/>
  </cols>
  <sheetData>
    <row r="1" spans="1:14" s="10" customFormat="1" ht="20.5" x14ac:dyDescent="0.3">
      <c r="A1" s="313" t="s">
        <v>9</v>
      </c>
      <c r="B1" s="313"/>
      <c r="C1" s="313"/>
      <c r="D1" s="313"/>
      <c r="E1" s="313"/>
      <c r="F1" s="313"/>
    </row>
    <row r="2" spans="1:14" s="10" customFormat="1" ht="20.5" x14ac:dyDescent="0.3">
      <c r="A2" s="11"/>
      <c r="B2" s="312" t="s">
        <v>10</v>
      </c>
      <c r="C2" s="313"/>
      <c r="D2" s="313"/>
      <c r="E2" s="313"/>
      <c r="F2" s="313"/>
    </row>
    <row r="3" spans="1:14" s="1" customFormat="1" ht="15.65" customHeight="1" x14ac:dyDescent="0.3">
      <c r="A3" s="299"/>
      <c r="B3" s="314" t="s">
        <v>5</v>
      </c>
      <c r="C3" s="315"/>
      <c r="D3" s="315"/>
      <c r="E3" s="315"/>
      <c r="F3" s="315"/>
    </row>
    <row r="4" spans="1:14" s="1" customFormat="1" ht="15.65" customHeight="1" x14ac:dyDescent="0.3">
      <c r="A4" s="299"/>
      <c r="B4" s="314" t="s">
        <v>6</v>
      </c>
      <c r="C4" s="315"/>
      <c r="D4" s="315"/>
      <c r="E4" s="315"/>
      <c r="F4" s="315"/>
    </row>
    <row r="5" spans="1:14" s="14" customFormat="1" x14ac:dyDescent="0.3">
      <c r="A5" s="12"/>
      <c r="B5" s="12"/>
      <c r="C5" s="12"/>
      <c r="D5" s="12"/>
      <c r="E5" s="12"/>
      <c r="F5" s="13" t="s">
        <v>174</v>
      </c>
    </row>
    <row r="6" spans="1:14" s="3" customFormat="1" ht="24.8" customHeight="1" x14ac:dyDescent="0.3">
      <c r="A6" s="301"/>
      <c r="B6" s="309"/>
      <c r="C6" s="310" t="s">
        <v>409</v>
      </c>
      <c r="D6" s="310" t="s">
        <v>309</v>
      </c>
      <c r="E6" s="409" t="s">
        <v>8</v>
      </c>
      <c r="F6" s="409"/>
    </row>
    <row r="7" spans="1:14" s="3" customFormat="1" ht="39.049999999999997" customHeight="1" x14ac:dyDescent="0.3">
      <c r="A7" s="301"/>
      <c r="B7" s="309"/>
      <c r="C7" s="310"/>
      <c r="D7" s="310"/>
      <c r="E7" s="410" t="s">
        <v>0</v>
      </c>
      <c r="F7" s="410" t="s">
        <v>3</v>
      </c>
    </row>
    <row r="8" spans="1:14" s="15" customFormat="1" ht="22.15" customHeight="1" x14ac:dyDescent="0.3">
      <c r="B8" s="16" t="s">
        <v>448</v>
      </c>
      <c r="C8" s="17">
        <f>SUM(C10:C28)</f>
        <v>513</v>
      </c>
      <c r="D8" s="17">
        <f>SUM(D10:D28)</f>
        <v>2276</v>
      </c>
      <c r="E8" s="18">
        <f>ROUND(D8/C8*100,1)</f>
        <v>443.7</v>
      </c>
      <c r="F8" s="17">
        <f>D8-C8</f>
        <v>1763</v>
      </c>
      <c r="H8" s="4"/>
      <c r="I8" s="4"/>
      <c r="J8" s="19"/>
      <c r="L8" s="20"/>
      <c r="N8" s="20"/>
    </row>
    <row r="9" spans="1:14" s="15" customFormat="1" ht="22.15" customHeight="1" x14ac:dyDescent="0.3">
      <c r="B9" s="21" t="s">
        <v>11</v>
      </c>
      <c r="C9" s="17"/>
      <c r="D9" s="17"/>
      <c r="E9" s="18"/>
      <c r="F9" s="17"/>
      <c r="H9" s="4"/>
      <c r="I9" s="4"/>
      <c r="J9" s="19"/>
      <c r="L9" s="20"/>
      <c r="N9" s="20"/>
    </row>
    <row r="10" spans="1:14" s="5" customFormat="1" x14ac:dyDescent="0.3">
      <c r="B10" s="22" t="s">
        <v>12</v>
      </c>
      <c r="C10" s="7">
        <v>183</v>
      </c>
      <c r="D10" s="7">
        <v>0</v>
      </c>
      <c r="E10" s="8">
        <f t="shared" ref="E10:E28" si="0">ROUND(D10/C10*100,1)</f>
        <v>0</v>
      </c>
      <c r="F10" s="7">
        <f t="shared" ref="F10:F28" si="1">D10-C10</f>
        <v>-183</v>
      </c>
      <c r="H10" s="4"/>
      <c r="I10" s="4"/>
      <c r="J10" s="19"/>
      <c r="K10" s="9"/>
      <c r="L10" s="20"/>
      <c r="N10" s="20"/>
    </row>
    <row r="11" spans="1:14" s="5" customFormat="1" x14ac:dyDescent="0.3">
      <c r="B11" s="22" t="s">
        <v>13</v>
      </c>
      <c r="C11" s="7">
        <v>0</v>
      </c>
      <c r="D11" s="7">
        <v>0</v>
      </c>
      <c r="E11" s="8" t="e">
        <f t="shared" si="0"/>
        <v>#DIV/0!</v>
      </c>
      <c r="F11" s="7">
        <f t="shared" si="1"/>
        <v>0</v>
      </c>
      <c r="H11" s="4"/>
      <c r="I11" s="4"/>
      <c r="J11" s="19"/>
      <c r="K11" s="9"/>
      <c r="L11" s="20"/>
      <c r="N11" s="20"/>
    </row>
    <row r="12" spans="1:14" s="5" customFormat="1" x14ac:dyDescent="0.3">
      <c r="B12" s="22" t="s">
        <v>14</v>
      </c>
      <c r="C12" s="7">
        <v>2</v>
      </c>
      <c r="D12" s="7">
        <v>27</v>
      </c>
      <c r="E12" s="8" t="s">
        <v>449</v>
      </c>
      <c r="F12" s="7">
        <f t="shared" si="1"/>
        <v>25</v>
      </c>
      <c r="H12" s="4"/>
      <c r="I12" s="4"/>
      <c r="J12" s="19"/>
      <c r="K12" s="9"/>
      <c r="L12" s="20"/>
      <c r="N12" s="20"/>
    </row>
    <row r="13" spans="1:14" s="5" customFormat="1" x14ac:dyDescent="0.3">
      <c r="B13" s="22" t="s">
        <v>15</v>
      </c>
      <c r="C13" s="7">
        <v>0</v>
      </c>
      <c r="D13" s="7">
        <v>0</v>
      </c>
      <c r="E13" s="8" t="e">
        <f t="shared" si="0"/>
        <v>#DIV/0!</v>
      </c>
      <c r="F13" s="7">
        <f t="shared" si="1"/>
        <v>0</v>
      </c>
      <c r="H13" s="4"/>
      <c r="I13" s="4"/>
      <c r="J13" s="19"/>
      <c r="K13" s="9"/>
      <c r="L13" s="20"/>
      <c r="N13" s="20"/>
    </row>
    <row r="14" spans="1:14" s="5" customFormat="1" x14ac:dyDescent="0.3">
      <c r="B14" s="22" t="s">
        <v>16</v>
      </c>
      <c r="C14" s="7">
        <v>0</v>
      </c>
      <c r="D14" s="7">
        <v>11</v>
      </c>
      <c r="E14" s="8" t="e">
        <f t="shared" si="0"/>
        <v>#DIV/0!</v>
      </c>
      <c r="F14" s="7">
        <f t="shared" si="1"/>
        <v>11</v>
      </c>
      <c r="H14" s="4"/>
      <c r="I14" s="4"/>
      <c r="J14" s="19"/>
      <c r="K14" s="9"/>
      <c r="L14" s="20"/>
      <c r="N14" s="20"/>
    </row>
    <row r="15" spans="1:14" s="5" customFormat="1" x14ac:dyDescent="0.3">
      <c r="B15" s="22" t="s">
        <v>17</v>
      </c>
      <c r="C15" s="7">
        <v>0</v>
      </c>
      <c r="D15" s="7">
        <v>0</v>
      </c>
      <c r="E15" s="8" t="e">
        <f t="shared" si="0"/>
        <v>#DIV/0!</v>
      </c>
      <c r="F15" s="7">
        <f t="shared" si="1"/>
        <v>0</v>
      </c>
      <c r="H15" s="4"/>
      <c r="I15" s="4"/>
      <c r="J15" s="19"/>
      <c r="K15" s="9"/>
      <c r="L15" s="20"/>
      <c r="N15" s="20"/>
    </row>
    <row r="16" spans="1:14" s="5" customFormat="1" x14ac:dyDescent="0.3">
      <c r="B16" s="22" t="s">
        <v>18</v>
      </c>
      <c r="C16" s="7">
        <v>9</v>
      </c>
      <c r="D16" s="7">
        <v>0</v>
      </c>
      <c r="E16" s="8">
        <f t="shared" si="0"/>
        <v>0</v>
      </c>
      <c r="F16" s="7">
        <f t="shared" si="1"/>
        <v>-9</v>
      </c>
      <c r="H16" s="4"/>
      <c r="I16" s="4"/>
      <c r="J16" s="19"/>
      <c r="K16" s="9"/>
      <c r="L16" s="20"/>
      <c r="N16" s="20"/>
    </row>
    <row r="17" spans="2:14" s="5" customFormat="1" x14ac:dyDescent="0.3">
      <c r="B17" s="22" t="s">
        <v>19</v>
      </c>
      <c r="C17" s="7">
        <v>22</v>
      </c>
      <c r="D17" s="7">
        <v>225</v>
      </c>
      <c r="E17" s="8" t="s">
        <v>450</v>
      </c>
      <c r="F17" s="7">
        <f t="shared" si="1"/>
        <v>203</v>
      </c>
      <c r="H17" s="4"/>
      <c r="I17" s="4"/>
      <c r="J17" s="19"/>
      <c r="K17" s="9"/>
      <c r="L17" s="20"/>
      <c r="N17" s="20"/>
    </row>
    <row r="18" spans="2:14" s="5" customFormat="1" x14ac:dyDescent="0.3">
      <c r="B18" s="22" t="s">
        <v>20</v>
      </c>
      <c r="C18" s="7">
        <v>44</v>
      </c>
      <c r="D18" s="7">
        <v>0</v>
      </c>
      <c r="E18" s="8">
        <f t="shared" si="0"/>
        <v>0</v>
      </c>
      <c r="F18" s="7">
        <f t="shared" si="1"/>
        <v>-44</v>
      </c>
      <c r="H18" s="4"/>
      <c r="I18" s="4"/>
      <c r="J18" s="19"/>
      <c r="K18" s="9"/>
      <c r="L18" s="20"/>
      <c r="N18" s="20"/>
    </row>
    <row r="19" spans="2:14" s="5" customFormat="1" x14ac:dyDescent="0.3">
      <c r="B19" s="22" t="s">
        <v>21</v>
      </c>
      <c r="C19" s="7">
        <v>0</v>
      </c>
      <c r="D19" s="7">
        <v>0</v>
      </c>
      <c r="E19" s="8" t="e">
        <f t="shared" si="0"/>
        <v>#DIV/0!</v>
      </c>
      <c r="F19" s="7">
        <f t="shared" si="1"/>
        <v>0</v>
      </c>
      <c r="H19" s="4"/>
      <c r="I19" s="4"/>
      <c r="J19" s="19"/>
      <c r="K19" s="9"/>
      <c r="L19" s="20"/>
      <c r="N19" s="20"/>
    </row>
    <row r="20" spans="2:14" s="5" customFormat="1" x14ac:dyDescent="0.3">
      <c r="B20" s="22" t="s">
        <v>22</v>
      </c>
      <c r="C20" s="7">
        <v>0</v>
      </c>
      <c r="D20" s="7">
        <v>0</v>
      </c>
      <c r="E20" s="8" t="e">
        <f t="shared" si="0"/>
        <v>#DIV/0!</v>
      </c>
      <c r="F20" s="7">
        <f t="shared" si="1"/>
        <v>0</v>
      </c>
      <c r="H20" s="4"/>
      <c r="I20" s="4"/>
      <c r="J20" s="19"/>
      <c r="K20" s="9"/>
      <c r="L20" s="20"/>
      <c r="N20" s="20"/>
    </row>
    <row r="21" spans="2:14" s="5" customFormat="1" x14ac:dyDescent="0.3">
      <c r="B21" s="22" t="s">
        <v>23</v>
      </c>
      <c r="C21" s="7">
        <v>0</v>
      </c>
      <c r="D21" s="7">
        <v>0</v>
      </c>
      <c r="E21" s="8" t="e">
        <f t="shared" si="0"/>
        <v>#DIV/0!</v>
      </c>
      <c r="F21" s="7">
        <f t="shared" si="1"/>
        <v>0</v>
      </c>
      <c r="H21" s="4"/>
      <c r="I21" s="4"/>
      <c r="J21" s="19"/>
      <c r="K21" s="9"/>
      <c r="L21" s="20"/>
      <c r="N21" s="20"/>
    </row>
    <row r="22" spans="2:14" s="5" customFormat="1" x14ac:dyDescent="0.3">
      <c r="B22" s="22" t="s">
        <v>24</v>
      </c>
      <c r="C22" s="7">
        <v>0</v>
      </c>
      <c r="D22" s="7">
        <v>0</v>
      </c>
      <c r="E22" s="8" t="e">
        <f t="shared" si="0"/>
        <v>#DIV/0!</v>
      </c>
      <c r="F22" s="7">
        <f t="shared" si="1"/>
        <v>0</v>
      </c>
      <c r="H22" s="4"/>
      <c r="I22" s="4"/>
      <c r="J22" s="19"/>
      <c r="K22" s="9"/>
      <c r="L22" s="20"/>
      <c r="N22" s="20"/>
    </row>
    <row r="23" spans="2:14" s="5" customFormat="1" x14ac:dyDescent="0.3">
      <c r="B23" s="22" t="s">
        <v>25</v>
      </c>
      <c r="C23" s="7">
        <v>0</v>
      </c>
      <c r="D23" s="7">
        <v>12</v>
      </c>
      <c r="E23" s="8" t="e">
        <f t="shared" si="0"/>
        <v>#DIV/0!</v>
      </c>
      <c r="F23" s="7">
        <f t="shared" si="1"/>
        <v>12</v>
      </c>
      <c r="H23" s="4"/>
      <c r="I23" s="4"/>
      <c r="J23" s="19"/>
      <c r="K23" s="9"/>
      <c r="L23" s="20"/>
      <c r="N23" s="20"/>
    </row>
    <row r="24" spans="2:14" s="5" customFormat="1" x14ac:dyDescent="0.3">
      <c r="B24" s="22" t="s">
        <v>26</v>
      </c>
      <c r="C24" s="7">
        <v>90</v>
      </c>
      <c r="D24" s="7">
        <v>1981</v>
      </c>
      <c r="E24" s="8" t="s">
        <v>451</v>
      </c>
      <c r="F24" s="7">
        <f t="shared" si="1"/>
        <v>1891</v>
      </c>
      <c r="H24" s="4"/>
      <c r="I24" s="4"/>
      <c r="J24" s="19"/>
      <c r="K24" s="9"/>
      <c r="L24" s="20"/>
      <c r="N24" s="20"/>
    </row>
    <row r="25" spans="2:14" s="5" customFormat="1" x14ac:dyDescent="0.3">
      <c r="B25" s="22" t="s">
        <v>27</v>
      </c>
      <c r="C25" s="7">
        <v>0</v>
      </c>
      <c r="D25" s="7">
        <v>0</v>
      </c>
      <c r="E25" s="8" t="e">
        <f t="shared" si="0"/>
        <v>#DIV/0!</v>
      </c>
      <c r="F25" s="7">
        <f t="shared" si="1"/>
        <v>0</v>
      </c>
      <c r="H25" s="4"/>
      <c r="I25" s="4"/>
      <c r="J25" s="19"/>
      <c r="K25" s="9"/>
      <c r="L25" s="20"/>
      <c r="N25" s="20"/>
    </row>
    <row r="26" spans="2:14" s="5" customFormat="1" x14ac:dyDescent="0.3">
      <c r="B26" s="22" t="s">
        <v>28</v>
      </c>
      <c r="C26" s="7">
        <v>163</v>
      </c>
      <c r="D26" s="7">
        <v>19</v>
      </c>
      <c r="E26" s="8">
        <f t="shared" si="0"/>
        <v>11.7</v>
      </c>
      <c r="F26" s="7">
        <f t="shared" si="1"/>
        <v>-144</v>
      </c>
      <c r="H26" s="4"/>
      <c r="I26" s="4"/>
      <c r="J26" s="19"/>
      <c r="K26" s="9"/>
      <c r="L26" s="20"/>
      <c r="N26" s="20"/>
    </row>
    <row r="27" spans="2:14" s="5" customFormat="1" x14ac:dyDescent="0.3">
      <c r="B27" s="22" t="s">
        <v>29</v>
      </c>
      <c r="C27" s="7">
        <v>0</v>
      </c>
      <c r="D27" s="7">
        <v>1</v>
      </c>
      <c r="E27" s="8" t="e">
        <f t="shared" si="0"/>
        <v>#DIV/0!</v>
      </c>
      <c r="F27" s="7">
        <f t="shared" si="1"/>
        <v>1</v>
      </c>
      <c r="H27" s="4"/>
      <c r="I27" s="4"/>
      <c r="J27" s="19"/>
      <c r="K27" s="9"/>
      <c r="L27" s="20"/>
      <c r="N27" s="20"/>
    </row>
    <row r="28" spans="2:14" s="5" customFormat="1" x14ac:dyDescent="0.3">
      <c r="B28" s="22" t="s">
        <v>30</v>
      </c>
      <c r="C28" s="7">
        <v>0</v>
      </c>
      <c r="D28" s="7">
        <v>0</v>
      </c>
      <c r="E28" s="8" t="e">
        <f t="shared" si="0"/>
        <v>#DIV/0!</v>
      </c>
      <c r="F28" s="7">
        <f t="shared" si="1"/>
        <v>0</v>
      </c>
      <c r="H28" s="4"/>
      <c r="I28" s="4"/>
      <c r="J28" s="19"/>
      <c r="K28" s="9"/>
      <c r="L28" s="20"/>
      <c r="N28" s="20"/>
    </row>
    <row r="29" spans="2:14" x14ac:dyDescent="0.35">
      <c r="H29" s="4"/>
      <c r="I29" s="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D7" sqref="D7"/>
    </sheetView>
  </sheetViews>
  <sheetFormatPr defaultColWidth="9.09765625" defaultRowHeight="15.55" x14ac:dyDescent="0.3"/>
  <cols>
    <col min="1" max="1" width="3.09765625" style="94" customWidth="1"/>
    <col min="2" max="2" width="42" style="105" customWidth="1"/>
    <col min="3" max="3" width="22.09765625" style="95" customWidth="1"/>
    <col min="4" max="4" width="26.3984375" style="95" customWidth="1"/>
    <col min="5" max="16384" width="9.09765625" style="95"/>
  </cols>
  <sheetData>
    <row r="1" spans="1:6" ht="31.85" customHeight="1" x14ac:dyDescent="0.3">
      <c r="B1" s="322" t="s">
        <v>318</v>
      </c>
      <c r="C1" s="322"/>
      <c r="D1" s="322"/>
    </row>
    <row r="2" spans="1:6" ht="20.25" customHeight="1" x14ac:dyDescent="0.3">
      <c r="B2" s="322" t="s">
        <v>359</v>
      </c>
      <c r="C2" s="322"/>
      <c r="D2" s="322"/>
    </row>
    <row r="3" spans="1:6" ht="7.5" customHeight="1" x14ac:dyDescent="0.3"/>
    <row r="4" spans="1:6" s="96" customFormat="1" ht="35.450000000000003" customHeight="1" x14ac:dyDescent="0.3">
      <c r="A4" s="226"/>
      <c r="B4" s="224" t="s">
        <v>89</v>
      </c>
      <c r="C4" s="225" t="s">
        <v>309</v>
      </c>
      <c r="D4" s="223" t="s">
        <v>310</v>
      </c>
    </row>
    <row r="5" spans="1:6" ht="35.35" customHeight="1" x14ac:dyDescent="0.3">
      <c r="A5" s="97">
        <v>1</v>
      </c>
      <c r="B5" s="98" t="s">
        <v>101</v>
      </c>
      <c r="C5" s="121">
        <v>537</v>
      </c>
      <c r="D5" s="121">
        <v>467</v>
      </c>
      <c r="F5" s="117"/>
    </row>
    <row r="6" spans="1:6" ht="38.25" customHeight="1" x14ac:dyDescent="0.3">
      <c r="A6" s="97">
        <v>2</v>
      </c>
      <c r="B6" s="98" t="s">
        <v>326</v>
      </c>
      <c r="C6" s="121">
        <v>401</v>
      </c>
      <c r="D6" s="121">
        <v>360</v>
      </c>
      <c r="F6" s="117"/>
    </row>
    <row r="7" spans="1:6" ht="36.700000000000003" customHeight="1" x14ac:dyDescent="0.3">
      <c r="A7" s="97">
        <v>3</v>
      </c>
      <c r="B7" s="98" t="s">
        <v>99</v>
      </c>
      <c r="C7" s="121">
        <v>388</v>
      </c>
      <c r="D7" s="121">
        <v>324</v>
      </c>
      <c r="F7" s="117"/>
    </row>
    <row r="8" spans="1:6" s="99" customFormat="1" ht="28.55" customHeight="1" x14ac:dyDescent="0.3">
      <c r="A8" s="97">
        <v>4</v>
      </c>
      <c r="B8" s="98" t="s">
        <v>97</v>
      </c>
      <c r="C8" s="121">
        <v>379</v>
      </c>
      <c r="D8" s="121">
        <v>345</v>
      </c>
      <c r="F8" s="117"/>
    </row>
    <row r="9" spans="1:6" s="99" customFormat="1" ht="35.35" customHeight="1" x14ac:dyDescent="0.3">
      <c r="A9" s="97">
        <v>5</v>
      </c>
      <c r="B9" s="98" t="s">
        <v>102</v>
      </c>
      <c r="C9" s="121">
        <v>280</v>
      </c>
      <c r="D9" s="121">
        <v>253</v>
      </c>
      <c r="F9" s="117"/>
    </row>
    <row r="10" spans="1:6" s="99" customFormat="1" ht="27.7" customHeight="1" x14ac:dyDescent="0.3">
      <c r="A10" s="97">
        <v>6</v>
      </c>
      <c r="B10" s="98" t="s">
        <v>96</v>
      </c>
      <c r="C10" s="121">
        <v>280</v>
      </c>
      <c r="D10" s="121">
        <v>268</v>
      </c>
      <c r="F10" s="117"/>
    </row>
    <row r="11" spans="1:6" s="99" customFormat="1" ht="32.950000000000003" customHeight="1" x14ac:dyDescent="0.3">
      <c r="A11" s="97">
        <v>7</v>
      </c>
      <c r="B11" s="98" t="s">
        <v>100</v>
      </c>
      <c r="C11" s="121">
        <v>258</v>
      </c>
      <c r="D11" s="121">
        <v>212</v>
      </c>
      <c r="F11" s="117"/>
    </row>
    <row r="12" spans="1:6" s="99" customFormat="1" ht="49.6" customHeight="1" x14ac:dyDescent="0.3">
      <c r="A12" s="97">
        <v>8</v>
      </c>
      <c r="B12" s="98" t="s">
        <v>346</v>
      </c>
      <c r="C12" s="121">
        <v>242</v>
      </c>
      <c r="D12" s="121">
        <v>173</v>
      </c>
      <c r="F12" s="117"/>
    </row>
    <row r="13" spans="1:6" s="99" customFormat="1" ht="32.299999999999997" customHeight="1" x14ac:dyDescent="0.3">
      <c r="A13" s="97">
        <v>9</v>
      </c>
      <c r="B13" s="98" t="s">
        <v>109</v>
      </c>
      <c r="C13" s="121">
        <v>239</v>
      </c>
      <c r="D13" s="121">
        <v>215</v>
      </c>
      <c r="F13" s="117"/>
    </row>
    <row r="14" spans="1:6" s="99" customFormat="1" ht="29.25" customHeight="1" x14ac:dyDescent="0.3">
      <c r="A14" s="97">
        <v>10</v>
      </c>
      <c r="B14" s="98" t="s">
        <v>113</v>
      </c>
      <c r="C14" s="121">
        <v>215</v>
      </c>
      <c r="D14" s="121">
        <v>176</v>
      </c>
      <c r="F14" s="117"/>
    </row>
    <row r="15" spans="1:6" s="99" customFormat="1" ht="29.25" customHeight="1" x14ac:dyDescent="0.3">
      <c r="A15" s="97">
        <v>11</v>
      </c>
      <c r="B15" s="98" t="s">
        <v>120</v>
      </c>
      <c r="C15" s="121">
        <v>190</v>
      </c>
      <c r="D15" s="121">
        <v>159</v>
      </c>
      <c r="F15" s="117"/>
    </row>
    <row r="16" spans="1:6" s="99" customFormat="1" ht="38.25" customHeight="1" x14ac:dyDescent="0.3">
      <c r="A16" s="97">
        <v>12</v>
      </c>
      <c r="B16" s="98" t="s">
        <v>114</v>
      </c>
      <c r="C16" s="121">
        <v>164</v>
      </c>
      <c r="D16" s="121">
        <v>146</v>
      </c>
      <c r="F16" s="117"/>
    </row>
    <row r="17" spans="1:6" s="99" customFormat="1" ht="76.599999999999994" customHeight="1" x14ac:dyDescent="0.3">
      <c r="A17" s="97">
        <v>13</v>
      </c>
      <c r="B17" s="98" t="s">
        <v>370</v>
      </c>
      <c r="C17" s="121">
        <v>153</v>
      </c>
      <c r="D17" s="121">
        <v>133</v>
      </c>
      <c r="F17" s="117"/>
    </row>
    <row r="18" spans="1:6" s="99" customFormat="1" ht="30.05" customHeight="1" x14ac:dyDescent="0.3">
      <c r="A18" s="97">
        <v>14</v>
      </c>
      <c r="B18" s="98" t="s">
        <v>128</v>
      </c>
      <c r="C18" s="121">
        <v>142</v>
      </c>
      <c r="D18" s="121">
        <v>119</v>
      </c>
      <c r="F18" s="117"/>
    </row>
    <row r="19" spans="1:6" s="99" customFormat="1" ht="23.3" customHeight="1" x14ac:dyDescent="0.3">
      <c r="A19" s="97">
        <v>15</v>
      </c>
      <c r="B19" s="98" t="s">
        <v>111</v>
      </c>
      <c r="C19" s="121">
        <v>138</v>
      </c>
      <c r="D19" s="121">
        <v>113</v>
      </c>
      <c r="F19" s="117"/>
    </row>
    <row r="20" spans="1:6" s="99" customFormat="1" ht="57.75" customHeight="1" x14ac:dyDescent="0.3">
      <c r="A20" s="97">
        <v>16</v>
      </c>
      <c r="B20" s="98" t="s">
        <v>327</v>
      </c>
      <c r="C20" s="121">
        <v>136</v>
      </c>
      <c r="D20" s="121">
        <v>133</v>
      </c>
      <c r="F20" s="117"/>
    </row>
    <row r="21" spans="1:6" s="99" customFormat="1" ht="29.25" customHeight="1" x14ac:dyDescent="0.3">
      <c r="A21" s="97">
        <v>17</v>
      </c>
      <c r="B21" s="98" t="s">
        <v>135</v>
      </c>
      <c r="C21" s="121">
        <v>132</v>
      </c>
      <c r="D21" s="121">
        <v>112</v>
      </c>
      <c r="F21" s="117"/>
    </row>
    <row r="22" spans="1:6" s="99" customFormat="1" ht="23.95" customHeight="1" x14ac:dyDescent="0.3">
      <c r="A22" s="97">
        <v>18</v>
      </c>
      <c r="B22" s="98" t="s">
        <v>337</v>
      </c>
      <c r="C22" s="121">
        <v>124</v>
      </c>
      <c r="D22" s="121">
        <v>109</v>
      </c>
      <c r="F22" s="117"/>
    </row>
    <row r="23" spans="1:6" s="99" customFormat="1" ht="21.75" customHeight="1" x14ac:dyDescent="0.3">
      <c r="A23" s="97">
        <v>19</v>
      </c>
      <c r="B23" s="98" t="s">
        <v>219</v>
      </c>
      <c r="C23" s="121">
        <v>124</v>
      </c>
      <c r="D23" s="121">
        <v>120</v>
      </c>
      <c r="F23" s="117"/>
    </row>
    <row r="24" spans="1:6" s="99" customFormat="1" x14ac:dyDescent="0.3">
      <c r="A24" s="97">
        <v>20</v>
      </c>
      <c r="B24" s="98" t="s">
        <v>115</v>
      </c>
      <c r="C24" s="121">
        <v>103</v>
      </c>
      <c r="D24" s="121">
        <v>85</v>
      </c>
      <c r="F24" s="117"/>
    </row>
    <row r="25" spans="1:6" s="99" customFormat="1" x14ac:dyDescent="0.3">
      <c r="B25" s="117"/>
    </row>
    <row r="26" spans="1:6" s="99" customFormat="1" x14ac:dyDescent="0.3">
      <c r="B26" s="117"/>
    </row>
    <row r="27" spans="1:6" s="99" customFormat="1" x14ac:dyDescent="0.3">
      <c r="B27" s="117"/>
    </row>
    <row r="28" spans="1:6" s="99" customFormat="1" x14ac:dyDescent="0.3">
      <c r="B28" s="117"/>
    </row>
    <row r="29" spans="1:6" s="99" customFormat="1" x14ac:dyDescent="0.3">
      <c r="B29" s="117"/>
    </row>
    <row r="30" spans="1:6" s="99" customFormat="1" x14ac:dyDescent="0.3">
      <c r="B30" s="117"/>
    </row>
    <row r="31" spans="1:6" s="99" customFormat="1" x14ac:dyDescent="0.3">
      <c r="B31" s="117"/>
    </row>
    <row r="32" spans="1:6" s="99" customFormat="1" x14ac:dyDescent="0.3">
      <c r="B32" s="117"/>
    </row>
    <row r="33" spans="1:2" s="99" customFormat="1" ht="25.5" customHeight="1" x14ac:dyDescent="0.3">
      <c r="B33" s="117"/>
    </row>
    <row r="34" spans="1:2" s="99" customFormat="1" x14ac:dyDescent="0.3">
      <c r="B34" s="117"/>
    </row>
    <row r="35" spans="1:2" s="99" customFormat="1" x14ac:dyDescent="0.3">
      <c r="B35" s="117"/>
    </row>
    <row r="36" spans="1:2" s="99" customFormat="1" x14ac:dyDescent="0.3">
      <c r="B36" s="117"/>
    </row>
    <row r="37" spans="1:2" s="99" customFormat="1" x14ac:dyDescent="0.3">
      <c r="B37" s="117"/>
    </row>
    <row r="38" spans="1:2" s="99" customFormat="1" x14ac:dyDescent="0.3">
      <c r="B38" s="117"/>
    </row>
    <row r="39" spans="1:2" s="99" customFormat="1" x14ac:dyDescent="0.3">
      <c r="B39" s="117"/>
    </row>
    <row r="40" spans="1:2" s="99" customFormat="1" x14ac:dyDescent="0.3">
      <c r="B40" s="117"/>
    </row>
    <row r="41" spans="1:2" x14ac:dyDescent="0.3">
      <c r="A41" s="95"/>
      <c r="B41" s="117"/>
    </row>
    <row r="42" spans="1:2" x14ac:dyDescent="0.3">
      <c r="A42" s="95"/>
      <c r="B42" s="117"/>
    </row>
    <row r="43" spans="1:2" x14ac:dyDescent="0.3">
      <c r="A43" s="95"/>
      <c r="B43" s="117"/>
    </row>
    <row r="44" spans="1:2" x14ac:dyDescent="0.3">
      <c r="A44" s="95"/>
      <c r="B44" s="117"/>
    </row>
    <row r="45" spans="1:2" x14ac:dyDescent="0.3">
      <c r="A45" s="95"/>
      <c r="B45" s="117"/>
    </row>
    <row r="46" spans="1:2" x14ac:dyDescent="0.3">
      <c r="A46" s="95"/>
      <c r="B46" s="117"/>
    </row>
    <row r="47" spans="1:2" x14ac:dyDescent="0.3">
      <c r="A47" s="95"/>
      <c r="B47" s="117"/>
    </row>
    <row r="48" spans="1:2" x14ac:dyDescent="0.3">
      <c r="A48" s="95"/>
      <c r="B48" s="117"/>
    </row>
    <row r="49" spans="1:2" x14ac:dyDescent="0.3">
      <c r="A49" s="95"/>
      <c r="B49" s="117"/>
    </row>
    <row r="50" spans="1:2" x14ac:dyDescent="0.3">
      <c r="A50" s="95"/>
      <c r="B50" s="117"/>
    </row>
    <row r="51" spans="1:2" x14ac:dyDescent="0.3">
      <c r="A51" s="95"/>
      <c r="B51" s="117"/>
    </row>
    <row r="52" spans="1:2" x14ac:dyDescent="0.3">
      <c r="A52" s="95"/>
      <c r="B52" s="117"/>
    </row>
    <row r="53" spans="1:2" x14ac:dyDescent="0.3">
      <c r="A53" s="95"/>
      <c r="B53" s="117"/>
    </row>
    <row r="54" spans="1:2" x14ac:dyDescent="0.3">
      <c r="A54" s="95"/>
      <c r="B54" s="11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148"/>
  <sheetViews>
    <sheetView topLeftCell="A82" zoomScale="90" zoomScaleNormal="90" zoomScaleSheetLayoutView="90" workbookViewId="0">
      <selection activeCell="A89" sqref="A89:XFD89"/>
    </sheetView>
  </sheetViews>
  <sheetFormatPr defaultColWidth="8.8984375" defaultRowHeight="12.75" x14ac:dyDescent="0.25"/>
  <cols>
    <col min="1" max="1" width="43.296875" style="109" customWidth="1"/>
    <col min="2" max="2" width="18.09765625" style="119" customWidth="1"/>
    <col min="3" max="3" width="17.09765625" style="119" customWidth="1"/>
    <col min="4" max="4" width="8.8984375" style="109"/>
    <col min="5" max="5" width="64" style="109" customWidth="1"/>
    <col min="6" max="16384" width="8.8984375" style="109"/>
  </cols>
  <sheetData>
    <row r="1" spans="1:9" s="107" customFormat="1" ht="44.35" customHeight="1" x14ac:dyDescent="0.35">
      <c r="A1" s="322" t="s">
        <v>321</v>
      </c>
      <c r="B1" s="322"/>
      <c r="C1" s="322"/>
    </row>
    <row r="2" spans="1:9" s="107" customFormat="1" ht="19.95" x14ac:dyDescent="0.35">
      <c r="A2" s="327" t="s">
        <v>133</v>
      </c>
      <c r="B2" s="327"/>
      <c r="C2" s="327"/>
    </row>
    <row r="4" spans="1:9" s="96" customFormat="1" ht="35.450000000000003" customHeight="1" x14ac:dyDescent="0.3">
      <c r="A4" s="224" t="s">
        <v>89</v>
      </c>
      <c r="B4" s="225" t="s">
        <v>309</v>
      </c>
      <c r="C4" s="223" t="s">
        <v>310</v>
      </c>
    </row>
    <row r="5" spans="1:9" ht="38.5" customHeight="1" x14ac:dyDescent="0.25">
      <c r="A5" s="328" t="s">
        <v>134</v>
      </c>
      <c r="B5" s="328"/>
      <c r="C5" s="328"/>
      <c r="I5" s="112"/>
    </row>
    <row r="6" spans="1:9" ht="18.7" customHeight="1" x14ac:dyDescent="0.25">
      <c r="A6" s="114" t="s">
        <v>114</v>
      </c>
      <c r="B6" s="143">
        <v>164</v>
      </c>
      <c r="C6" s="143">
        <v>146</v>
      </c>
      <c r="D6" s="146"/>
      <c r="I6" s="112"/>
    </row>
    <row r="7" spans="1:9" ht="18.7" customHeight="1" x14ac:dyDescent="0.25">
      <c r="A7" s="114" t="s">
        <v>135</v>
      </c>
      <c r="B7" s="121">
        <v>132</v>
      </c>
      <c r="C7" s="121">
        <v>112</v>
      </c>
    </row>
    <row r="8" spans="1:9" ht="18.7" customHeight="1" x14ac:dyDescent="0.25">
      <c r="A8" s="114" t="s">
        <v>337</v>
      </c>
      <c r="B8" s="121">
        <v>124</v>
      </c>
      <c r="C8" s="121">
        <v>109</v>
      </c>
      <c r="D8" s="146"/>
    </row>
    <row r="9" spans="1:9" ht="41.3" customHeight="1" x14ac:dyDescent="0.25">
      <c r="A9" s="114" t="s">
        <v>322</v>
      </c>
      <c r="B9" s="121">
        <v>98</v>
      </c>
      <c r="C9" s="121">
        <v>90</v>
      </c>
    </row>
    <row r="10" spans="1:9" ht="15.55" x14ac:dyDescent="0.25">
      <c r="A10" s="114" t="s">
        <v>320</v>
      </c>
      <c r="B10" s="121">
        <v>88</v>
      </c>
      <c r="C10" s="121">
        <v>75</v>
      </c>
      <c r="D10" s="146"/>
    </row>
    <row r="11" spans="1:9" ht="19.55" customHeight="1" x14ac:dyDescent="0.25">
      <c r="A11" s="114" t="s">
        <v>141</v>
      </c>
      <c r="B11" s="121">
        <v>86</v>
      </c>
      <c r="C11" s="121">
        <v>82</v>
      </c>
    </row>
    <row r="12" spans="1:9" ht="19.55" customHeight="1" x14ac:dyDescent="0.25">
      <c r="A12" s="114" t="s">
        <v>324</v>
      </c>
      <c r="B12" s="121">
        <v>70</v>
      </c>
      <c r="C12" s="121">
        <v>62</v>
      </c>
      <c r="D12" s="146"/>
    </row>
    <row r="13" spans="1:9" ht="19.55" customHeight="1" x14ac:dyDescent="0.25">
      <c r="A13" s="114" t="s">
        <v>139</v>
      </c>
      <c r="B13" s="121">
        <v>65</v>
      </c>
      <c r="C13" s="121">
        <v>55</v>
      </c>
    </row>
    <row r="14" spans="1:9" ht="19.55" customHeight="1" x14ac:dyDescent="0.25">
      <c r="A14" s="114" t="s">
        <v>138</v>
      </c>
      <c r="B14" s="121">
        <v>64</v>
      </c>
      <c r="C14" s="121">
        <v>58</v>
      </c>
      <c r="D14" s="146"/>
    </row>
    <row r="15" spans="1:9" ht="31.05" x14ac:dyDescent="0.25">
      <c r="A15" s="114" t="s">
        <v>364</v>
      </c>
      <c r="B15" s="121">
        <v>63</v>
      </c>
      <c r="C15" s="121">
        <v>54</v>
      </c>
    </row>
    <row r="16" spans="1:9" ht="18.7" customHeight="1" x14ac:dyDescent="0.25">
      <c r="A16" s="114" t="s">
        <v>323</v>
      </c>
      <c r="B16" s="121">
        <v>57</v>
      </c>
      <c r="C16" s="121">
        <v>50</v>
      </c>
      <c r="D16" s="146"/>
    </row>
    <row r="17" spans="1:4" ht="18.7" customHeight="1" x14ac:dyDescent="0.25">
      <c r="A17" s="114" t="s">
        <v>196</v>
      </c>
      <c r="B17" s="121">
        <v>54</v>
      </c>
      <c r="C17" s="121">
        <v>47</v>
      </c>
    </row>
    <row r="18" spans="1:4" ht="27.7" customHeight="1" x14ac:dyDescent="0.25">
      <c r="A18" s="328" t="s">
        <v>34</v>
      </c>
      <c r="B18" s="328"/>
      <c r="C18" s="328"/>
      <c r="D18" s="146"/>
    </row>
    <row r="19" spans="1:4" ht="32.299999999999997" customHeight="1" x14ac:dyDescent="0.25">
      <c r="A19" s="114" t="s">
        <v>346</v>
      </c>
      <c r="B19" s="121">
        <v>242</v>
      </c>
      <c r="C19" s="121">
        <v>173</v>
      </c>
    </row>
    <row r="20" spans="1:4" ht="32.299999999999997" customHeight="1" x14ac:dyDescent="0.25">
      <c r="A20" s="114" t="s">
        <v>128</v>
      </c>
      <c r="B20" s="121">
        <v>142</v>
      </c>
      <c r="C20" s="121">
        <v>119</v>
      </c>
      <c r="D20" s="146"/>
    </row>
    <row r="21" spans="1:4" ht="38.5" customHeight="1" x14ac:dyDescent="0.25">
      <c r="A21" s="114" t="s">
        <v>383</v>
      </c>
      <c r="B21" s="121">
        <v>67</v>
      </c>
      <c r="C21" s="121">
        <v>60</v>
      </c>
    </row>
    <row r="22" spans="1:4" ht="23.95" customHeight="1" x14ac:dyDescent="0.25">
      <c r="A22" s="114" t="s">
        <v>382</v>
      </c>
      <c r="B22" s="121">
        <v>55</v>
      </c>
      <c r="C22" s="121">
        <v>51</v>
      </c>
      <c r="D22" s="146"/>
    </row>
    <row r="23" spans="1:4" ht="21.75" customHeight="1" x14ac:dyDescent="0.25">
      <c r="A23" s="114" t="s">
        <v>131</v>
      </c>
      <c r="B23" s="121">
        <v>54</v>
      </c>
      <c r="C23" s="121">
        <v>48</v>
      </c>
    </row>
    <row r="24" spans="1:4" ht="26.35" customHeight="1" x14ac:dyDescent="0.25">
      <c r="A24" s="114" t="s">
        <v>142</v>
      </c>
      <c r="B24" s="121">
        <v>44</v>
      </c>
      <c r="C24" s="121">
        <v>34</v>
      </c>
      <c r="D24" s="146"/>
    </row>
    <row r="25" spans="1:4" ht="26.35" customHeight="1" x14ac:dyDescent="0.25">
      <c r="A25" s="114" t="s">
        <v>347</v>
      </c>
      <c r="B25" s="121">
        <v>42</v>
      </c>
      <c r="C25" s="121">
        <v>37</v>
      </c>
    </row>
    <row r="26" spans="1:4" ht="29.25" customHeight="1" x14ac:dyDescent="0.25">
      <c r="A26" s="114" t="s">
        <v>384</v>
      </c>
      <c r="B26" s="121">
        <v>30</v>
      </c>
      <c r="C26" s="121">
        <v>26</v>
      </c>
      <c r="D26" s="146"/>
    </row>
    <row r="27" spans="1:4" ht="23.95" customHeight="1" x14ac:dyDescent="0.25">
      <c r="A27" s="114" t="s">
        <v>186</v>
      </c>
      <c r="B27" s="121">
        <v>29</v>
      </c>
      <c r="C27" s="121">
        <v>23</v>
      </c>
    </row>
    <row r="28" spans="1:4" ht="27.7" customHeight="1" x14ac:dyDescent="0.25">
      <c r="A28" s="328" t="s">
        <v>35</v>
      </c>
      <c r="B28" s="328"/>
      <c r="C28" s="328"/>
      <c r="D28" s="146"/>
    </row>
    <row r="29" spans="1:4" ht="26.35" customHeight="1" x14ac:dyDescent="0.25">
      <c r="A29" s="115" t="s">
        <v>101</v>
      </c>
      <c r="B29" s="121">
        <v>537</v>
      </c>
      <c r="C29" s="121">
        <v>467</v>
      </c>
    </row>
    <row r="30" spans="1:4" ht="24.8" customHeight="1" x14ac:dyDescent="0.25">
      <c r="A30" s="115" t="s">
        <v>109</v>
      </c>
      <c r="B30" s="121">
        <v>239</v>
      </c>
      <c r="C30" s="121">
        <v>215</v>
      </c>
      <c r="D30" s="146"/>
    </row>
    <row r="31" spans="1:4" ht="23.95" customHeight="1" x14ac:dyDescent="0.25">
      <c r="A31" s="115" t="s">
        <v>361</v>
      </c>
      <c r="B31" s="121">
        <v>97</v>
      </c>
      <c r="C31" s="121">
        <v>80</v>
      </c>
    </row>
    <row r="32" spans="1:4" ht="24.8" customHeight="1" x14ac:dyDescent="0.25">
      <c r="A32" s="115" t="s">
        <v>149</v>
      </c>
      <c r="B32" s="121">
        <v>51</v>
      </c>
      <c r="C32" s="121">
        <v>41</v>
      </c>
      <c r="D32" s="146"/>
    </row>
    <row r="33" spans="1:4" ht="26.35" customHeight="1" x14ac:dyDescent="0.25">
      <c r="A33" s="115" t="s">
        <v>202</v>
      </c>
      <c r="B33" s="121">
        <v>49</v>
      </c>
      <c r="C33" s="121">
        <v>45</v>
      </c>
    </row>
    <row r="34" spans="1:4" ht="23.3" customHeight="1" x14ac:dyDescent="0.25">
      <c r="A34" s="115" t="s">
        <v>119</v>
      </c>
      <c r="B34" s="121">
        <v>49</v>
      </c>
      <c r="C34" s="121">
        <v>40</v>
      </c>
      <c r="D34" s="146"/>
    </row>
    <row r="35" spans="1:4" ht="21.05" customHeight="1" x14ac:dyDescent="0.25">
      <c r="A35" s="115" t="s">
        <v>204</v>
      </c>
      <c r="B35" s="121">
        <v>38</v>
      </c>
      <c r="C35" s="121">
        <v>37</v>
      </c>
    </row>
    <row r="36" spans="1:4" ht="23.3" customHeight="1" x14ac:dyDescent="0.25">
      <c r="A36" s="115" t="s">
        <v>201</v>
      </c>
      <c r="B36" s="121">
        <v>33</v>
      </c>
      <c r="C36" s="121">
        <v>28</v>
      </c>
      <c r="D36" s="146"/>
    </row>
    <row r="37" spans="1:4" ht="33.799999999999997" customHeight="1" x14ac:dyDescent="0.25">
      <c r="A37" s="328" t="s">
        <v>36</v>
      </c>
      <c r="B37" s="328"/>
      <c r="C37" s="328"/>
    </row>
    <row r="38" spans="1:4" ht="21.75" customHeight="1" x14ac:dyDescent="0.3">
      <c r="A38" s="115" t="s">
        <v>113</v>
      </c>
      <c r="B38" s="294">
        <v>215</v>
      </c>
      <c r="C38" s="296">
        <v>176</v>
      </c>
      <c r="D38" s="146"/>
    </row>
    <row r="39" spans="1:4" ht="21.75" customHeight="1" x14ac:dyDescent="0.3">
      <c r="A39" s="115" t="s">
        <v>120</v>
      </c>
      <c r="B39" s="294">
        <v>190</v>
      </c>
      <c r="C39" s="296">
        <v>159</v>
      </c>
    </row>
    <row r="40" spans="1:4" ht="21.75" customHeight="1" x14ac:dyDescent="0.3">
      <c r="A40" s="115" t="s">
        <v>219</v>
      </c>
      <c r="B40" s="294">
        <v>124</v>
      </c>
      <c r="C40" s="296">
        <v>120</v>
      </c>
      <c r="D40" s="146"/>
    </row>
    <row r="41" spans="1:4" ht="21.75" customHeight="1" x14ac:dyDescent="0.3">
      <c r="A41" s="115" t="s">
        <v>151</v>
      </c>
      <c r="B41" s="294">
        <v>88</v>
      </c>
      <c r="C41" s="296">
        <v>81</v>
      </c>
    </row>
    <row r="42" spans="1:4" ht="36.700000000000003" customHeight="1" x14ac:dyDescent="0.3">
      <c r="A42" s="115" t="s">
        <v>155</v>
      </c>
      <c r="B42" s="294">
        <v>79</v>
      </c>
      <c r="C42" s="296">
        <v>69</v>
      </c>
      <c r="D42" s="146"/>
    </row>
    <row r="43" spans="1:4" ht="21.75" customHeight="1" x14ac:dyDescent="0.3">
      <c r="A43" s="115" t="s">
        <v>152</v>
      </c>
      <c r="B43" s="294">
        <v>54</v>
      </c>
      <c r="C43" s="296">
        <v>49</v>
      </c>
    </row>
    <row r="44" spans="1:4" ht="21.75" customHeight="1" x14ac:dyDescent="0.3">
      <c r="A44" s="115" t="s">
        <v>325</v>
      </c>
      <c r="B44" s="294">
        <v>45</v>
      </c>
      <c r="C44" s="296">
        <v>40</v>
      </c>
      <c r="D44" s="146"/>
    </row>
    <row r="45" spans="1:4" ht="21.75" customHeight="1" x14ac:dyDescent="0.3">
      <c r="A45" s="115" t="s">
        <v>154</v>
      </c>
      <c r="B45" s="294">
        <v>40</v>
      </c>
      <c r="C45" s="296">
        <v>37</v>
      </c>
    </row>
    <row r="46" spans="1:4" ht="21.75" customHeight="1" x14ac:dyDescent="0.3">
      <c r="A46" s="115" t="s">
        <v>153</v>
      </c>
      <c r="B46" s="294">
        <v>40</v>
      </c>
      <c r="C46" s="296">
        <v>31</v>
      </c>
      <c r="D46" s="146"/>
    </row>
    <row r="47" spans="1:4" ht="21.75" customHeight="1" x14ac:dyDescent="0.3">
      <c r="A47" s="115" t="s">
        <v>150</v>
      </c>
      <c r="B47" s="294">
        <v>39</v>
      </c>
      <c r="C47" s="296">
        <v>32</v>
      </c>
    </row>
    <row r="48" spans="1:4" ht="36.700000000000003" customHeight="1" x14ac:dyDescent="0.3">
      <c r="A48" s="115" t="s">
        <v>385</v>
      </c>
      <c r="B48" s="294">
        <v>33</v>
      </c>
      <c r="C48" s="296">
        <v>30</v>
      </c>
      <c r="D48" s="146"/>
    </row>
    <row r="49" spans="1:4" ht="29.25" customHeight="1" x14ac:dyDescent="0.25">
      <c r="A49" s="328" t="s">
        <v>37</v>
      </c>
      <c r="B49" s="328"/>
      <c r="C49" s="328"/>
    </row>
    <row r="50" spans="1:4" ht="36" customHeight="1" x14ac:dyDescent="0.25">
      <c r="A50" s="115" t="s">
        <v>102</v>
      </c>
      <c r="B50" s="295">
        <v>280</v>
      </c>
      <c r="C50" s="295">
        <v>253</v>
      </c>
      <c r="D50" s="146"/>
    </row>
    <row r="51" spans="1:4" ht="44.35" customHeight="1" x14ac:dyDescent="0.25">
      <c r="A51" s="115" t="s">
        <v>370</v>
      </c>
      <c r="B51" s="295">
        <v>153</v>
      </c>
      <c r="C51" s="295">
        <v>133</v>
      </c>
    </row>
    <row r="52" spans="1:4" ht="21.75" customHeight="1" x14ac:dyDescent="0.25">
      <c r="A52" s="115" t="s">
        <v>116</v>
      </c>
      <c r="B52" s="295">
        <v>71</v>
      </c>
      <c r="C52" s="295">
        <v>64</v>
      </c>
      <c r="D52" s="146"/>
    </row>
    <row r="53" spans="1:4" ht="32.299999999999997" customHeight="1" x14ac:dyDescent="0.25">
      <c r="A53" s="115" t="s">
        <v>387</v>
      </c>
      <c r="B53" s="295">
        <v>69</v>
      </c>
      <c r="C53" s="295">
        <v>63</v>
      </c>
    </row>
    <row r="54" spans="1:4" ht="36" customHeight="1" x14ac:dyDescent="0.25">
      <c r="A54" s="115" t="s">
        <v>389</v>
      </c>
      <c r="B54" s="295">
        <v>68</v>
      </c>
      <c r="C54" s="295">
        <v>61</v>
      </c>
      <c r="D54" s="146"/>
    </row>
    <row r="55" spans="1:4" ht="31.6" customHeight="1" x14ac:dyDescent="0.25">
      <c r="A55" s="115" t="s">
        <v>205</v>
      </c>
      <c r="B55" s="295">
        <v>57</v>
      </c>
      <c r="C55" s="295">
        <v>41</v>
      </c>
    </row>
    <row r="56" spans="1:4" ht="23.3" customHeight="1" x14ac:dyDescent="0.25">
      <c r="A56" s="115" t="s">
        <v>124</v>
      </c>
      <c r="B56" s="295">
        <v>55</v>
      </c>
      <c r="C56" s="295">
        <v>52</v>
      </c>
      <c r="D56" s="146"/>
    </row>
    <row r="57" spans="1:4" ht="28.55" customHeight="1" x14ac:dyDescent="0.25">
      <c r="A57" s="115" t="s">
        <v>118</v>
      </c>
      <c r="B57" s="295">
        <v>54</v>
      </c>
      <c r="C57" s="295">
        <v>45</v>
      </c>
    </row>
    <row r="58" spans="1:4" ht="27" customHeight="1" x14ac:dyDescent="0.25">
      <c r="A58" s="115" t="s">
        <v>103</v>
      </c>
      <c r="B58" s="295">
        <v>53</v>
      </c>
      <c r="C58" s="295">
        <v>49</v>
      </c>
      <c r="D58" s="146"/>
    </row>
    <row r="59" spans="1:4" ht="39.75" customHeight="1" x14ac:dyDescent="0.25">
      <c r="A59" s="115" t="s">
        <v>399</v>
      </c>
      <c r="B59" s="295">
        <v>44</v>
      </c>
      <c r="C59" s="295">
        <v>40</v>
      </c>
    </row>
    <row r="60" spans="1:4" ht="29.25" customHeight="1" x14ac:dyDescent="0.25">
      <c r="A60" s="115" t="s">
        <v>157</v>
      </c>
      <c r="B60" s="295">
        <v>34</v>
      </c>
      <c r="C60" s="295">
        <v>25</v>
      </c>
      <c r="D60" s="146"/>
    </row>
    <row r="61" spans="1:4" ht="42.8" customHeight="1" x14ac:dyDescent="0.25">
      <c r="A61" s="328" t="s">
        <v>158</v>
      </c>
      <c r="B61" s="328"/>
      <c r="C61" s="328"/>
    </row>
    <row r="62" spans="1:4" ht="36" customHeight="1" x14ac:dyDescent="0.25">
      <c r="A62" s="114" t="s">
        <v>327</v>
      </c>
      <c r="B62" s="121">
        <v>136</v>
      </c>
      <c r="C62" s="121">
        <v>133</v>
      </c>
      <c r="D62" s="146"/>
    </row>
    <row r="63" spans="1:4" ht="21.75" customHeight="1" x14ac:dyDescent="0.25">
      <c r="A63" s="114" t="s">
        <v>164</v>
      </c>
      <c r="B63" s="121">
        <v>45</v>
      </c>
      <c r="C63" s="121">
        <v>43</v>
      </c>
    </row>
    <row r="64" spans="1:4" ht="31.6" customHeight="1" x14ac:dyDescent="0.25">
      <c r="A64" s="114" t="s">
        <v>165</v>
      </c>
      <c r="B64" s="121">
        <v>19</v>
      </c>
      <c r="C64" s="121">
        <v>18</v>
      </c>
      <c r="D64" s="146"/>
    </row>
    <row r="65" spans="1:5" ht="34.5" customHeight="1" x14ac:dyDescent="0.25">
      <c r="A65" s="114" t="s">
        <v>319</v>
      </c>
      <c r="B65" s="121">
        <v>16</v>
      </c>
      <c r="C65" s="121">
        <v>16</v>
      </c>
    </row>
    <row r="66" spans="1:5" ht="21.75" customHeight="1" x14ac:dyDescent="0.25">
      <c r="A66" s="114" t="s">
        <v>166</v>
      </c>
      <c r="B66" s="121">
        <v>15</v>
      </c>
      <c r="C66" s="121">
        <v>13</v>
      </c>
      <c r="D66" s="146"/>
    </row>
    <row r="67" spans="1:5" ht="21.75" customHeight="1" x14ac:dyDescent="0.25">
      <c r="A67" s="114" t="s">
        <v>162</v>
      </c>
      <c r="B67" s="121">
        <v>15</v>
      </c>
      <c r="C67" s="121">
        <v>14</v>
      </c>
    </row>
    <row r="68" spans="1:5" ht="21.75" customHeight="1" x14ac:dyDescent="0.25">
      <c r="A68" s="114" t="s">
        <v>163</v>
      </c>
      <c r="B68" s="121">
        <v>14</v>
      </c>
      <c r="C68" s="121">
        <v>14</v>
      </c>
      <c r="D68" s="146"/>
      <c r="E68" s="146"/>
    </row>
    <row r="69" spans="1:5" ht="38.5" customHeight="1" x14ac:dyDescent="0.25">
      <c r="A69" s="328" t="s">
        <v>39</v>
      </c>
      <c r="B69" s="328"/>
      <c r="C69" s="328"/>
    </row>
    <row r="70" spans="1:5" ht="21.75" customHeight="1" x14ac:dyDescent="0.25">
      <c r="A70" s="114" t="s">
        <v>129</v>
      </c>
      <c r="B70" s="121">
        <v>62</v>
      </c>
      <c r="C70" s="121">
        <v>52</v>
      </c>
      <c r="D70" s="146"/>
    </row>
    <row r="71" spans="1:5" ht="26.35" customHeight="1" x14ac:dyDescent="0.25">
      <c r="A71" s="114" t="s">
        <v>104</v>
      </c>
      <c r="B71" s="121">
        <v>53</v>
      </c>
      <c r="C71" s="121">
        <v>46</v>
      </c>
    </row>
    <row r="72" spans="1:5" ht="15.55" x14ac:dyDescent="0.25">
      <c r="A72" s="113" t="s">
        <v>208</v>
      </c>
      <c r="B72" s="121">
        <v>40</v>
      </c>
      <c r="C72" s="121">
        <v>35</v>
      </c>
      <c r="D72" s="146"/>
    </row>
    <row r="73" spans="1:5" ht="21.75" customHeight="1" x14ac:dyDescent="0.25">
      <c r="A73" s="114" t="s">
        <v>342</v>
      </c>
      <c r="B73" s="121">
        <v>39</v>
      </c>
      <c r="C73" s="121">
        <v>37</v>
      </c>
    </row>
    <row r="74" spans="1:5" ht="21.75" customHeight="1" x14ac:dyDescent="0.25">
      <c r="A74" s="114" t="s">
        <v>400</v>
      </c>
      <c r="B74" s="121">
        <v>22</v>
      </c>
      <c r="C74" s="121">
        <v>8</v>
      </c>
      <c r="D74" s="146"/>
    </row>
    <row r="75" spans="1:5" ht="21.05" customHeight="1" x14ac:dyDescent="0.25">
      <c r="A75" s="114" t="s">
        <v>391</v>
      </c>
      <c r="B75" s="121">
        <v>18</v>
      </c>
      <c r="C75" s="121">
        <v>18</v>
      </c>
    </row>
    <row r="76" spans="1:5" ht="41.3" customHeight="1" x14ac:dyDescent="0.25">
      <c r="A76" s="114" t="s">
        <v>328</v>
      </c>
      <c r="B76" s="121">
        <v>18</v>
      </c>
      <c r="C76" s="121">
        <v>16</v>
      </c>
      <c r="D76" s="146"/>
    </row>
    <row r="77" spans="1:5" ht="41.3" customHeight="1" x14ac:dyDescent="0.25">
      <c r="A77" s="114" t="s">
        <v>401</v>
      </c>
      <c r="B77" s="121">
        <v>17</v>
      </c>
      <c r="C77" s="121">
        <v>13</v>
      </c>
    </row>
    <row r="78" spans="1:5" ht="17.2" x14ac:dyDescent="0.25">
      <c r="A78" s="328" t="s">
        <v>40</v>
      </c>
      <c r="B78" s="328"/>
      <c r="C78" s="328"/>
      <c r="D78" s="146"/>
    </row>
    <row r="79" spans="1:5" ht="25.5" customHeight="1" x14ac:dyDescent="0.3">
      <c r="A79" s="114" t="s">
        <v>123</v>
      </c>
      <c r="B79" s="294">
        <v>87</v>
      </c>
      <c r="C79" s="296">
        <v>81</v>
      </c>
    </row>
    <row r="80" spans="1:5" ht="36" customHeight="1" x14ac:dyDescent="0.3">
      <c r="A80" s="114" t="s">
        <v>212</v>
      </c>
      <c r="B80" s="294">
        <v>28</v>
      </c>
      <c r="C80" s="296">
        <v>26</v>
      </c>
      <c r="D80" s="146"/>
    </row>
    <row r="81" spans="1:4" ht="26.35" customHeight="1" x14ac:dyDescent="0.3">
      <c r="A81" s="114" t="s">
        <v>394</v>
      </c>
      <c r="B81" s="294">
        <v>27</v>
      </c>
      <c r="C81" s="296">
        <v>11</v>
      </c>
    </row>
    <row r="82" spans="1:4" ht="33.799999999999997" customHeight="1" x14ac:dyDescent="0.3">
      <c r="A82" s="114" t="s">
        <v>402</v>
      </c>
      <c r="B82" s="294">
        <v>22</v>
      </c>
      <c r="C82" s="296">
        <v>16</v>
      </c>
      <c r="D82" s="146"/>
    </row>
    <row r="83" spans="1:4" ht="33.799999999999997" customHeight="1" x14ac:dyDescent="0.3">
      <c r="A83" s="114" t="s">
        <v>330</v>
      </c>
      <c r="B83" s="294">
        <v>17</v>
      </c>
      <c r="C83" s="296">
        <v>17</v>
      </c>
    </row>
    <row r="84" spans="1:4" ht="54" customHeight="1" x14ac:dyDescent="0.3">
      <c r="A84" s="114" t="s">
        <v>329</v>
      </c>
      <c r="B84" s="294">
        <v>16</v>
      </c>
      <c r="C84" s="296">
        <v>15</v>
      </c>
      <c r="D84" s="146"/>
    </row>
    <row r="85" spans="1:4" ht="45.7" customHeight="1" x14ac:dyDescent="0.3">
      <c r="A85" s="114" t="s">
        <v>223</v>
      </c>
      <c r="B85" s="294">
        <v>13</v>
      </c>
      <c r="C85" s="296">
        <v>7</v>
      </c>
    </row>
    <row r="86" spans="1:4" ht="37.549999999999997" customHeight="1" x14ac:dyDescent="0.25">
      <c r="A86" s="328" t="s">
        <v>173</v>
      </c>
      <c r="B86" s="328"/>
      <c r="C86" s="328"/>
      <c r="D86" s="146"/>
    </row>
    <row r="87" spans="1:4" ht="37.549999999999997" customHeight="1" x14ac:dyDescent="0.25">
      <c r="A87" s="114" t="s">
        <v>96</v>
      </c>
      <c r="B87" s="121">
        <v>280</v>
      </c>
      <c r="C87" s="121">
        <v>268</v>
      </c>
    </row>
    <row r="88" spans="1:4" ht="34.5" customHeight="1" x14ac:dyDescent="0.25">
      <c r="A88" s="114" t="s">
        <v>100</v>
      </c>
      <c r="B88" s="121">
        <v>258</v>
      </c>
      <c r="C88" s="121">
        <v>212</v>
      </c>
      <c r="D88" s="146"/>
    </row>
    <row r="89" spans="1:4" ht="34.5" customHeight="1" x14ac:dyDescent="0.25">
      <c r="A89" s="114" t="s">
        <v>111</v>
      </c>
      <c r="B89" s="121">
        <v>138</v>
      </c>
      <c r="C89" s="121">
        <v>113</v>
      </c>
    </row>
    <row r="90" spans="1:4" ht="41.95" customHeight="1" x14ac:dyDescent="0.25">
      <c r="A90" s="114" t="s">
        <v>115</v>
      </c>
      <c r="B90" s="121">
        <v>103</v>
      </c>
      <c r="C90" s="121">
        <v>85</v>
      </c>
      <c r="D90" s="146"/>
    </row>
    <row r="91" spans="1:4" ht="29.25" customHeight="1" x14ac:dyDescent="0.25">
      <c r="A91" s="113" t="s">
        <v>130</v>
      </c>
      <c r="B91" s="121">
        <v>82</v>
      </c>
      <c r="C91" s="121">
        <v>73</v>
      </c>
    </row>
    <row r="92" spans="1:4" ht="33.799999999999997" customHeight="1" x14ac:dyDescent="0.25">
      <c r="A92" s="114" t="s">
        <v>395</v>
      </c>
      <c r="B92" s="121">
        <v>62</v>
      </c>
      <c r="C92" s="121">
        <v>58</v>
      </c>
      <c r="D92" s="146"/>
    </row>
    <row r="93" spans="1:4" ht="25.5" customHeight="1" x14ac:dyDescent="0.25">
      <c r="A93" s="114" t="s">
        <v>121</v>
      </c>
      <c r="B93" s="121">
        <v>55</v>
      </c>
      <c r="C93" s="121">
        <v>37</v>
      </c>
    </row>
    <row r="94" spans="1:4" ht="20.25" customHeight="1" x14ac:dyDescent="0.25">
      <c r="A94" s="114" t="s">
        <v>213</v>
      </c>
      <c r="B94" s="121">
        <v>39</v>
      </c>
      <c r="C94" s="121">
        <v>36</v>
      </c>
      <c r="D94" s="146"/>
    </row>
    <row r="95" spans="1:4" ht="20.25" customHeight="1" x14ac:dyDescent="0.25">
      <c r="A95" s="114" t="s">
        <v>193</v>
      </c>
      <c r="B95" s="121">
        <v>38</v>
      </c>
      <c r="C95" s="121">
        <v>23</v>
      </c>
    </row>
    <row r="96" spans="1:4" ht="20.25" customHeight="1" x14ac:dyDescent="0.25">
      <c r="A96" s="114" t="s">
        <v>108</v>
      </c>
      <c r="B96" s="121">
        <v>38</v>
      </c>
      <c r="C96" s="121">
        <v>36</v>
      </c>
      <c r="D96" s="146"/>
    </row>
    <row r="97" spans="1:4" x14ac:dyDescent="0.25">
      <c r="B97" s="109"/>
      <c r="C97" s="109"/>
    </row>
    <row r="98" spans="1:4" x14ac:dyDescent="0.25">
      <c r="A98" s="146"/>
      <c r="B98" s="109"/>
      <c r="C98" s="109"/>
    </row>
    <row r="99" spans="1:4" ht="18.7" customHeight="1" x14ac:dyDescent="0.25">
      <c r="B99" s="109"/>
      <c r="C99" s="109"/>
    </row>
    <row r="100" spans="1:4" ht="18.7" customHeight="1" x14ac:dyDescent="0.25">
      <c r="A100" s="146"/>
      <c r="B100" s="109"/>
      <c r="C100" s="109"/>
    </row>
    <row r="101" spans="1:4" ht="38.5" customHeight="1" x14ac:dyDescent="0.25">
      <c r="B101" s="109"/>
      <c r="C101" s="109"/>
    </row>
    <row r="102" spans="1:4" ht="17.350000000000001" customHeight="1" x14ac:dyDescent="0.3">
      <c r="A102" s="95"/>
      <c r="B102" s="117"/>
      <c r="C102" s="117"/>
      <c r="D102" s="146"/>
    </row>
    <row r="103" spans="1:4" ht="17.350000000000001" customHeight="1" x14ac:dyDescent="0.25"/>
    <row r="104" spans="1:4" ht="17.350000000000001" customHeight="1" x14ac:dyDescent="0.25">
      <c r="D104" s="146"/>
    </row>
    <row r="105" spans="1:4" ht="17.350000000000001" customHeight="1" x14ac:dyDescent="0.25"/>
    <row r="106" spans="1:4" x14ac:dyDescent="0.25">
      <c r="D106" s="146"/>
    </row>
    <row r="108" spans="1:4" x14ac:dyDescent="0.25">
      <c r="D108" s="146"/>
    </row>
    <row r="109" spans="1:4" ht="17.350000000000001" customHeight="1" x14ac:dyDescent="0.25"/>
    <row r="110" spans="1:4" ht="17.350000000000001" customHeight="1" x14ac:dyDescent="0.25">
      <c r="D110" s="146"/>
    </row>
    <row r="111" spans="1:4" ht="17.350000000000001" customHeight="1" x14ac:dyDescent="0.25"/>
    <row r="112" spans="1:4" ht="17.350000000000001" customHeight="1" x14ac:dyDescent="0.25">
      <c r="D112" s="146"/>
    </row>
    <row r="113" spans="4:4" ht="17.350000000000001" customHeight="1" x14ac:dyDescent="0.25"/>
    <row r="114" spans="4:4" ht="17.350000000000001" customHeight="1" x14ac:dyDescent="0.25">
      <c r="D114" s="146"/>
    </row>
    <row r="115" spans="4:4" ht="17.350000000000001" customHeight="1" x14ac:dyDescent="0.25"/>
    <row r="116" spans="4:4" ht="38.25" customHeight="1" x14ac:dyDescent="0.25">
      <c r="D116" s="146"/>
    </row>
    <row r="117" spans="4:4" ht="63.7" customHeight="1" x14ac:dyDescent="0.25"/>
    <row r="118" spans="4:4" ht="21.05" customHeight="1" x14ac:dyDescent="0.25">
      <c r="D118" s="146"/>
    </row>
    <row r="119" spans="4:4" ht="21.05" customHeight="1" x14ac:dyDescent="0.25"/>
    <row r="120" spans="4:4" ht="21.05" customHeight="1" x14ac:dyDescent="0.25">
      <c r="D120" s="146"/>
    </row>
    <row r="121" spans="4:4" ht="21.05" customHeight="1" x14ac:dyDescent="0.25"/>
    <row r="122" spans="4:4" ht="21.05" customHeight="1" x14ac:dyDescent="0.25">
      <c r="D122" s="146"/>
    </row>
    <row r="124" spans="4:4" ht="21.75" customHeight="1" x14ac:dyDescent="0.25">
      <c r="D124" s="146"/>
    </row>
    <row r="125" spans="4:4" ht="21.75" customHeight="1" x14ac:dyDescent="0.25"/>
    <row r="126" spans="4:4" x14ac:dyDescent="0.25">
      <c r="D126" s="146"/>
    </row>
    <row r="127" spans="4:4" ht="20.25" customHeight="1" x14ac:dyDescent="0.25"/>
    <row r="128" spans="4:4" ht="20.25" customHeight="1" x14ac:dyDescent="0.25">
      <c r="D128" s="146"/>
    </row>
    <row r="129" spans="4:4" ht="20.25" customHeight="1" x14ac:dyDescent="0.25"/>
    <row r="130" spans="4:4" ht="20.25" customHeight="1" x14ac:dyDescent="0.25">
      <c r="D130" s="146"/>
    </row>
    <row r="131" spans="4:4" ht="20.25" customHeight="1" x14ac:dyDescent="0.25"/>
    <row r="132" spans="4:4" x14ac:dyDescent="0.25">
      <c r="D132" s="146"/>
    </row>
    <row r="133" spans="4:4" ht="38.5" customHeight="1" x14ac:dyDescent="0.25"/>
    <row r="134" spans="4:4" ht="21.05" customHeight="1" x14ac:dyDescent="0.25">
      <c r="D134" s="146"/>
    </row>
    <row r="135" spans="4:4" ht="21.05" customHeight="1" x14ac:dyDescent="0.25"/>
    <row r="136" spans="4:4" ht="21.05" customHeight="1" x14ac:dyDescent="0.25">
      <c r="D136" s="146"/>
    </row>
    <row r="137" spans="4:4" ht="21.05" customHeight="1" x14ac:dyDescent="0.25"/>
    <row r="138" spans="4:4" ht="21.05" customHeight="1" x14ac:dyDescent="0.25">
      <c r="D138" s="146"/>
    </row>
    <row r="139" spans="4:4" ht="21.05" customHeight="1" x14ac:dyDescent="0.25"/>
    <row r="140" spans="4:4" ht="21.05" customHeight="1" x14ac:dyDescent="0.25">
      <c r="D140" s="146"/>
    </row>
    <row r="141" spans="4:4" ht="21.05" customHeight="1" x14ac:dyDescent="0.25"/>
    <row r="142" spans="4:4" ht="21.05" customHeight="1" x14ac:dyDescent="0.25">
      <c r="D142" s="146"/>
    </row>
    <row r="143" spans="4:4" ht="21.05" customHeight="1" x14ac:dyDescent="0.25"/>
    <row r="144" spans="4:4" x14ac:dyDescent="0.25">
      <c r="D144" s="146"/>
    </row>
    <row r="145" spans="4:4" ht="21.05" customHeight="1" x14ac:dyDescent="0.25"/>
    <row r="146" spans="4:4" ht="21.05" customHeight="1" x14ac:dyDescent="0.25">
      <c r="D146" s="146"/>
    </row>
    <row r="147" spans="4:4" ht="21.05" customHeight="1" x14ac:dyDescent="0.25"/>
    <row r="148" spans="4:4" x14ac:dyDescent="0.25">
      <c r="D148" s="146"/>
    </row>
  </sheetData>
  <mergeCells count="11">
    <mergeCell ref="A37:C37"/>
    <mergeCell ref="A1:C1"/>
    <mergeCell ref="A2:C2"/>
    <mergeCell ref="A5:C5"/>
    <mergeCell ref="A18:C18"/>
    <mergeCell ref="A28:C28"/>
    <mergeCell ref="A49:C49"/>
    <mergeCell ref="A61:C61"/>
    <mergeCell ref="A69:C69"/>
    <mergeCell ref="A78:C78"/>
    <mergeCell ref="A86:C86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8" sqref="B8"/>
    </sheetView>
  </sheetViews>
  <sheetFormatPr defaultColWidth="9.09765625" defaultRowHeight="15.55" x14ac:dyDescent="0.3"/>
  <cols>
    <col min="1" max="1" width="3.09765625" style="94" customWidth="1"/>
    <col min="2" max="2" width="42" style="105" customWidth="1"/>
    <col min="3" max="3" width="22.09765625" style="95" customWidth="1"/>
    <col min="4" max="4" width="26.3984375" style="95" customWidth="1"/>
    <col min="5" max="16384" width="9.09765625" style="95"/>
  </cols>
  <sheetData>
    <row r="1" spans="1:6" ht="45" customHeight="1" x14ac:dyDescent="0.3">
      <c r="B1" s="322" t="s">
        <v>331</v>
      </c>
      <c r="C1" s="322"/>
      <c r="D1" s="322"/>
    </row>
    <row r="2" spans="1:6" ht="20.25" customHeight="1" x14ac:dyDescent="0.3">
      <c r="B2" s="322" t="s">
        <v>359</v>
      </c>
      <c r="C2" s="322"/>
      <c r="D2" s="322"/>
    </row>
    <row r="3" spans="1:6" ht="5.95" customHeight="1" x14ac:dyDescent="0.3"/>
    <row r="4" spans="1:6" s="96" customFormat="1" ht="35.450000000000003" customHeight="1" x14ac:dyDescent="0.3">
      <c r="A4" s="226"/>
      <c r="B4" s="224" t="s">
        <v>89</v>
      </c>
      <c r="C4" s="225" t="s">
        <v>309</v>
      </c>
      <c r="D4" s="223" t="s">
        <v>310</v>
      </c>
    </row>
    <row r="5" spans="1:6" x14ac:dyDescent="0.3">
      <c r="A5" s="97">
        <v>1</v>
      </c>
      <c r="B5" s="98" t="s">
        <v>95</v>
      </c>
      <c r="C5" s="121">
        <v>825</v>
      </c>
      <c r="D5" s="121">
        <v>759</v>
      </c>
      <c r="F5" s="117"/>
    </row>
    <row r="6" spans="1:6" ht="54.7" customHeight="1" x14ac:dyDescent="0.3">
      <c r="A6" s="97">
        <v>2</v>
      </c>
      <c r="B6" s="98" t="s">
        <v>381</v>
      </c>
      <c r="C6" s="121">
        <v>515</v>
      </c>
      <c r="D6" s="121">
        <v>505</v>
      </c>
      <c r="F6" s="117"/>
    </row>
    <row r="7" spans="1:6" ht="27.7" customHeight="1" x14ac:dyDescent="0.3">
      <c r="A7" s="97">
        <v>3</v>
      </c>
      <c r="B7" s="98" t="s">
        <v>105</v>
      </c>
      <c r="C7" s="121">
        <v>391</v>
      </c>
      <c r="D7" s="121">
        <v>382</v>
      </c>
      <c r="F7" s="117"/>
    </row>
    <row r="8" spans="1:6" s="99" customFormat="1" ht="31.6" customHeight="1" x14ac:dyDescent="0.3">
      <c r="A8" s="97">
        <v>4</v>
      </c>
      <c r="B8" s="98" t="s">
        <v>103</v>
      </c>
      <c r="C8" s="121">
        <v>352</v>
      </c>
      <c r="D8" s="121">
        <v>308</v>
      </c>
      <c r="F8" s="117"/>
    </row>
    <row r="9" spans="1:6" s="99" customFormat="1" ht="21.05" customHeight="1" x14ac:dyDescent="0.3">
      <c r="A9" s="97">
        <v>5</v>
      </c>
      <c r="B9" s="98" t="s">
        <v>96</v>
      </c>
      <c r="C9" s="121">
        <v>251</v>
      </c>
      <c r="D9" s="121">
        <v>241</v>
      </c>
      <c r="F9" s="117"/>
    </row>
    <row r="10" spans="1:6" s="99" customFormat="1" ht="27.7" customHeight="1" x14ac:dyDescent="0.3">
      <c r="A10" s="97">
        <v>6</v>
      </c>
      <c r="B10" s="98" t="s">
        <v>106</v>
      </c>
      <c r="C10" s="121">
        <v>175</v>
      </c>
      <c r="D10" s="121">
        <v>160</v>
      </c>
      <c r="F10" s="117"/>
    </row>
    <row r="11" spans="1:6" s="99" customFormat="1" ht="22.6" customHeight="1" x14ac:dyDescent="0.3">
      <c r="A11" s="97">
        <v>7</v>
      </c>
      <c r="B11" s="98" t="s">
        <v>332</v>
      </c>
      <c r="C11" s="121">
        <v>155</v>
      </c>
      <c r="D11" s="121">
        <v>140</v>
      </c>
      <c r="F11" s="117"/>
    </row>
    <row r="12" spans="1:6" s="99" customFormat="1" ht="30.75" customHeight="1" x14ac:dyDescent="0.3">
      <c r="A12" s="97">
        <v>8</v>
      </c>
      <c r="B12" s="98" t="s">
        <v>107</v>
      </c>
      <c r="C12" s="121">
        <v>144</v>
      </c>
      <c r="D12" s="121">
        <v>134</v>
      </c>
      <c r="F12" s="117"/>
    </row>
    <row r="13" spans="1:6" s="99" customFormat="1" x14ac:dyDescent="0.3">
      <c r="A13" s="97">
        <v>9</v>
      </c>
      <c r="B13" s="98" t="s">
        <v>115</v>
      </c>
      <c r="C13" s="121">
        <v>123</v>
      </c>
      <c r="D13" s="121">
        <v>107</v>
      </c>
      <c r="F13" s="117"/>
    </row>
    <row r="14" spans="1:6" s="99" customFormat="1" ht="30.75" customHeight="1" x14ac:dyDescent="0.3">
      <c r="A14" s="97">
        <v>10</v>
      </c>
      <c r="B14" s="98" t="s">
        <v>114</v>
      </c>
      <c r="C14" s="121">
        <v>106</v>
      </c>
      <c r="D14" s="121">
        <v>84</v>
      </c>
      <c r="F14" s="117"/>
    </row>
    <row r="15" spans="1:6" s="99" customFormat="1" ht="31.05" x14ac:dyDescent="0.3">
      <c r="A15" s="97">
        <v>11</v>
      </c>
      <c r="B15" s="100" t="s">
        <v>195</v>
      </c>
      <c r="C15" s="116">
        <v>91</v>
      </c>
      <c r="D15" s="116">
        <v>79</v>
      </c>
      <c r="F15" s="117"/>
    </row>
    <row r="16" spans="1:6" s="99" customFormat="1" x14ac:dyDescent="0.3">
      <c r="A16" s="97">
        <v>12</v>
      </c>
      <c r="B16" s="98" t="s">
        <v>388</v>
      </c>
      <c r="C16" s="121">
        <v>84</v>
      </c>
      <c r="D16" s="121">
        <v>75</v>
      </c>
      <c r="F16" s="117"/>
    </row>
    <row r="17" spans="1:6" s="99" customFormat="1" ht="31.05" x14ac:dyDescent="0.3">
      <c r="A17" s="97">
        <v>13</v>
      </c>
      <c r="B17" s="98" t="s">
        <v>327</v>
      </c>
      <c r="C17" s="121">
        <v>74</v>
      </c>
      <c r="D17" s="121">
        <v>74</v>
      </c>
      <c r="F17" s="117"/>
    </row>
    <row r="18" spans="1:6" s="99" customFormat="1" ht="23.95" customHeight="1" x14ac:dyDescent="0.3">
      <c r="A18" s="97">
        <v>14</v>
      </c>
      <c r="B18" s="98" t="s">
        <v>139</v>
      </c>
      <c r="C18" s="121">
        <v>82</v>
      </c>
      <c r="D18" s="121">
        <v>72</v>
      </c>
      <c r="F18" s="117"/>
    </row>
    <row r="19" spans="1:6" s="99" customFormat="1" ht="26.35" customHeight="1" x14ac:dyDescent="0.3">
      <c r="A19" s="97">
        <v>15</v>
      </c>
      <c r="B19" s="98" t="s">
        <v>123</v>
      </c>
      <c r="C19" s="121">
        <v>65</v>
      </c>
      <c r="D19" s="121">
        <v>62</v>
      </c>
      <c r="F19" s="117"/>
    </row>
    <row r="20" spans="1:6" s="99" customFormat="1" x14ac:dyDescent="0.3">
      <c r="A20" s="97">
        <v>16</v>
      </c>
      <c r="B20" s="98" t="s">
        <v>320</v>
      </c>
      <c r="C20" s="121">
        <v>76</v>
      </c>
      <c r="D20" s="121">
        <v>60</v>
      </c>
      <c r="F20" s="117"/>
    </row>
    <row r="21" spans="1:6" s="99" customFormat="1" ht="25.5" customHeight="1" x14ac:dyDescent="0.3">
      <c r="A21" s="97">
        <v>17</v>
      </c>
      <c r="B21" s="98" t="s">
        <v>109</v>
      </c>
      <c r="C21" s="121">
        <v>72</v>
      </c>
      <c r="D21" s="121">
        <v>60</v>
      </c>
      <c r="F21" s="117"/>
    </row>
    <row r="22" spans="1:6" s="99" customFormat="1" ht="18.7" customHeight="1" x14ac:dyDescent="0.3">
      <c r="A22" s="97">
        <v>18</v>
      </c>
      <c r="B22" s="98" t="s">
        <v>108</v>
      </c>
      <c r="C22" s="121">
        <v>63</v>
      </c>
      <c r="D22" s="121">
        <v>58</v>
      </c>
      <c r="F22" s="117"/>
    </row>
    <row r="23" spans="1:6" s="99" customFormat="1" ht="23.3" customHeight="1" x14ac:dyDescent="0.3">
      <c r="A23" s="97">
        <v>19</v>
      </c>
      <c r="B23" s="98" t="s">
        <v>337</v>
      </c>
      <c r="C23" s="121">
        <v>70</v>
      </c>
      <c r="D23" s="121">
        <v>56</v>
      </c>
      <c r="F23" s="117"/>
    </row>
    <row r="24" spans="1:6" s="99" customFormat="1" x14ac:dyDescent="0.3">
      <c r="A24" s="97">
        <v>20</v>
      </c>
      <c r="B24" s="98" t="s">
        <v>131</v>
      </c>
      <c r="C24" s="121">
        <v>61</v>
      </c>
      <c r="D24" s="121">
        <v>55</v>
      </c>
      <c r="F24" s="117"/>
    </row>
    <row r="25" spans="1:6" s="99" customFormat="1" x14ac:dyDescent="0.3">
      <c r="B25" s="117"/>
    </row>
    <row r="26" spans="1:6" s="99" customFormat="1" x14ac:dyDescent="0.3">
      <c r="B26" s="117"/>
    </row>
    <row r="27" spans="1:6" s="99" customFormat="1" x14ac:dyDescent="0.3">
      <c r="B27" s="117"/>
    </row>
    <row r="28" spans="1:6" s="99" customFormat="1" x14ac:dyDescent="0.3">
      <c r="B28" s="117"/>
    </row>
    <row r="29" spans="1:6" s="99" customFormat="1" x14ac:dyDescent="0.3">
      <c r="B29" s="117"/>
    </row>
    <row r="30" spans="1:6" s="99" customFormat="1" x14ac:dyDescent="0.3">
      <c r="B30" s="117"/>
    </row>
    <row r="31" spans="1:6" s="99" customFormat="1" x14ac:dyDescent="0.3">
      <c r="B31" s="117"/>
    </row>
    <row r="32" spans="1:6" s="99" customFormat="1" x14ac:dyDescent="0.3">
      <c r="B32" s="117"/>
    </row>
    <row r="33" spans="1:2" s="99" customFormat="1" x14ac:dyDescent="0.3">
      <c r="B33" s="117"/>
    </row>
    <row r="34" spans="1:2" s="99" customFormat="1" x14ac:dyDescent="0.3">
      <c r="B34" s="117"/>
    </row>
    <row r="35" spans="1:2" s="99" customFormat="1" x14ac:dyDescent="0.3">
      <c r="B35" s="117"/>
    </row>
    <row r="36" spans="1:2" s="99" customFormat="1" x14ac:dyDescent="0.3">
      <c r="B36" s="117"/>
    </row>
    <row r="37" spans="1:2" s="99" customFormat="1" x14ac:dyDescent="0.3">
      <c r="B37" s="117"/>
    </row>
    <row r="38" spans="1:2" s="99" customFormat="1" x14ac:dyDescent="0.3">
      <c r="B38" s="117"/>
    </row>
    <row r="39" spans="1:2" s="99" customFormat="1" x14ac:dyDescent="0.3">
      <c r="B39" s="117"/>
    </row>
    <row r="40" spans="1:2" s="99" customFormat="1" x14ac:dyDescent="0.3">
      <c r="B40" s="117"/>
    </row>
    <row r="41" spans="1:2" x14ac:dyDescent="0.3">
      <c r="A41" s="95"/>
      <c r="B41" s="117"/>
    </row>
    <row r="42" spans="1:2" x14ac:dyDescent="0.3">
      <c r="A42" s="95"/>
      <c r="B42" s="117"/>
    </row>
    <row r="43" spans="1:2" x14ac:dyDescent="0.3">
      <c r="A43" s="95"/>
      <c r="B43" s="117"/>
    </row>
    <row r="44" spans="1:2" x14ac:dyDescent="0.3">
      <c r="A44" s="95"/>
      <c r="B44" s="117"/>
    </row>
    <row r="45" spans="1:2" x14ac:dyDescent="0.3">
      <c r="A45" s="95"/>
      <c r="B45" s="117"/>
    </row>
    <row r="46" spans="1:2" x14ac:dyDescent="0.3">
      <c r="A46" s="95"/>
      <c r="B46" s="117"/>
    </row>
    <row r="47" spans="1:2" x14ac:dyDescent="0.3">
      <c r="A47" s="95"/>
      <c r="B47" s="117"/>
    </row>
    <row r="48" spans="1:2" x14ac:dyDescent="0.3">
      <c r="A48" s="95"/>
      <c r="B48" s="117"/>
    </row>
    <row r="49" spans="1:2" x14ac:dyDescent="0.3">
      <c r="A49" s="95"/>
      <c r="B49" s="117"/>
    </row>
    <row r="50" spans="1:2" x14ac:dyDescent="0.3">
      <c r="A50" s="95"/>
      <c r="B50" s="117"/>
    </row>
    <row r="51" spans="1:2" x14ac:dyDescent="0.3">
      <c r="A51" s="95"/>
      <c r="B51" s="117"/>
    </row>
    <row r="52" spans="1:2" x14ac:dyDescent="0.3">
      <c r="A52" s="95"/>
      <c r="B52" s="117"/>
    </row>
    <row r="53" spans="1:2" x14ac:dyDescent="0.3">
      <c r="A53" s="95"/>
      <c r="B53" s="117"/>
    </row>
    <row r="54" spans="1:2" x14ac:dyDescent="0.3">
      <c r="A54" s="95"/>
      <c r="B54" s="11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37" zoomScale="90" zoomScaleNormal="90" zoomScaleSheetLayoutView="90" workbookViewId="0">
      <selection activeCell="A72" sqref="A72:XFD72"/>
    </sheetView>
  </sheetViews>
  <sheetFormatPr defaultColWidth="8.8984375" defaultRowHeight="12.75" x14ac:dyDescent="0.25"/>
  <cols>
    <col min="1" max="1" width="43.296875" style="109" customWidth="1"/>
    <col min="2" max="2" width="18.09765625" style="119" customWidth="1"/>
    <col min="3" max="3" width="17.09765625" style="119" customWidth="1"/>
    <col min="4" max="4" width="8.8984375" style="109"/>
    <col min="5" max="5" width="64" style="109" customWidth="1"/>
    <col min="6" max="16384" width="8.8984375" style="109"/>
  </cols>
  <sheetData>
    <row r="1" spans="1:9" s="107" customFormat="1" ht="44.35" customHeight="1" x14ac:dyDescent="0.35">
      <c r="A1" s="322" t="s">
        <v>336</v>
      </c>
      <c r="B1" s="322"/>
      <c r="C1" s="322"/>
    </row>
    <row r="2" spans="1:9" s="107" customFormat="1" ht="19.95" x14ac:dyDescent="0.35">
      <c r="A2" s="327" t="s">
        <v>133</v>
      </c>
      <c r="B2" s="327"/>
      <c r="C2" s="327"/>
    </row>
    <row r="3" spans="1:9" ht="8.35" customHeight="1" x14ac:dyDescent="0.25"/>
    <row r="4" spans="1:9" s="96" customFormat="1" ht="35.450000000000003" customHeight="1" x14ac:dyDescent="0.3">
      <c r="A4" s="224" t="s">
        <v>89</v>
      </c>
      <c r="B4" s="225" t="s">
        <v>309</v>
      </c>
      <c r="C4" s="223" t="s">
        <v>310</v>
      </c>
    </row>
    <row r="5" spans="1:9" ht="38.5" customHeight="1" x14ac:dyDescent="0.25">
      <c r="A5" s="328" t="s">
        <v>134</v>
      </c>
      <c r="B5" s="328"/>
      <c r="C5" s="328"/>
      <c r="I5" s="112"/>
    </row>
    <row r="6" spans="1:9" ht="18.7" customHeight="1" x14ac:dyDescent="0.25">
      <c r="A6" s="113" t="s">
        <v>332</v>
      </c>
      <c r="B6" s="143">
        <v>155</v>
      </c>
      <c r="C6" s="143">
        <v>140</v>
      </c>
      <c r="D6" s="146"/>
      <c r="I6" s="112"/>
    </row>
    <row r="7" spans="1:9" ht="39.75" customHeight="1" x14ac:dyDescent="0.25">
      <c r="A7" s="114" t="s">
        <v>114</v>
      </c>
      <c r="B7" s="121">
        <v>106</v>
      </c>
      <c r="C7" s="121">
        <v>84</v>
      </c>
    </row>
    <row r="8" spans="1:9" ht="41.95" customHeight="1" x14ac:dyDescent="0.25">
      <c r="A8" s="114" t="s">
        <v>195</v>
      </c>
      <c r="B8" s="121">
        <v>91</v>
      </c>
      <c r="C8" s="121">
        <v>79</v>
      </c>
      <c r="D8" s="146"/>
    </row>
    <row r="9" spans="1:9" ht="30.75" customHeight="1" x14ac:dyDescent="0.25">
      <c r="A9" s="114" t="s">
        <v>139</v>
      </c>
      <c r="B9" s="121">
        <v>82</v>
      </c>
      <c r="C9" s="121">
        <v>72</v>
      </c>
    </row>
    <row r="10" spans="1:9" ht="30.75" customHeight="1" x14ac:dyDescent="0.25">
      <c r="A10" s="114" t="s">
        <v>320</v>
      </c>
      <c r="B10" s="121">
        <v>76</v>
      </c>
      <c r="C10" s="121">
        <v>60</v>
      </c>
      <c r="D10" s="146"/>
    </row>
    <row r="11" spans="1:9" ht="36.700000000000003" customHeight="1" x14ac:dyDescent="0.25">
      <c r="A11" s="114" t="s">
        <v>337</v>
      </c>
      <c r="B11" s="121">
        <v>70</v>
      </c>
      <c r="C11" s="121">
        <v>56</v>
      </c>
    </row>
    <row r="12" spans="1:9" ht="44.35" customHeight="1" x14ac:dyDescent="0.25">
      <c r="A12" s="114" t="s">
        <v>338</v>
      </c>
      <c r="B12" s="121">
        <v>53</v>
      </c>
      <c r="C12" s="121">
        <v>52</v>
      </c>
      <c r="D12" s="146"/>
    </row>
    <row r="13" spans="1:9" ht="19.55" customHeight="1" x14ac:dyDescent="0.25">
      <c r="A13" s="115" t="s">
        <v>140</v>
      </c>
      <c r="B13" s="121">
        <v>42</v>
      </c>
      <c r="C13" s="121">
        <v>37</v>
      </c>
    </row>
    <row r="14" spans="1:9" ht="30.05" customHeight="1" x14ac:dyDescent="0.25">
      <c r="A14" s="115" t="s">
        <v>138</v>
      </c>
      <c r="B14" s="121">
        <v>39</v>
      </c>
      <c r="C14" s="121">
        <v>35</v>
      </c>
      <c r="D14" s="146"/>
    </row>
    <row r="15" spans="1:9" ht="31.6" customHeight="1" x14ac:dyDescent="0.25">
      <c r="A15" s="115" t="s">
        <v>197</v>
      </c>
      <c r="B15" s="121">
        <v>39</v>
      </c>
      <c r="C15" s="121">
        <v>36</v>
      </c>
    </row>
    <row r="16" spans="1:9" ht="25.5" customHeight="1" x14ac:dyDescent="0.25">
      <c r="A16" s="115" t="s">
        <v>198</v>
      </c>
      <c r="B16" s="121">
        <v>35</v>
      </c>
      <c r="C16" s="121">
        <v>32</v>
      </c>
      <c r="D16" s="146"/>
    </row>
    <row r="17" spans="1:4" ht="36.700000000000003" customHeight="1" x14ac:dyDescent="0.25">
      <c r="A17" s="328" t="s">
        <v>34</v>
      </c>
      <c r="B17" s="328"/>
      <c r="C17" s="328"/>
    </row>
    <row r="18" spans="1:4" ht="18.7" customHeight="1" x14ac:dyDescent="0.25">
      <c r="A18" s="114" t="s">
        <v>131</v>
      </c>
      <c r="B18" s="121">
        <v>61</v>
      </c>
      <c r="C18" s="121">
        <v>55</v>
      </c>
      <c r="D18" s="146"/>
    </row>
    <row r="19" spans="1:4" ht="39.75" customHeight="1" x14ac:dyDescent="0.25">
      <c r="A19" s="114" t="s">
        <v>346</v>
      </c>
      <c r="B19" s="121">
        <v>55</v>
      </c>
      <c r="C19" s="121">
        <v>48</v>
      </c>
    </row>
    <row r="20" spans="1:4" ht="18.7" customHeight="1" x14ac:dyDescent="0.25">
      <c r="A20" s="114" t="s">
        <v>199</v>
      </c>
      <c r="B20" s="121">
        <v>32</v>
      </c>
      <c r="C20" s="121">
        <v>31</v>
      </c>
      <c r="D20" s="146"/>
    </row>
    <row r="21" spans="1:4" ht="38.5" customHeight="1" x14ac:dyDescent="0.25">
      <c r="A21" s="114" t="s">
        <v>382</v>
      </c>
      <c r="B21" s="121">
        <v>27</v>
      </c>
      <c r="C21" s="121">
        <v>24</v>
      </c>
    </row>
    <row r="22" spans="1:4" ht="15.55" x14ac:dyDescent="0.25">
      <c r="A22" s="114" t="s">
        <v>142</v>
      </c>
      <c r="B22" s="121">
        <v>26</v>
      </c>
      <c r="C22" s="121">
        <v>21</v>
      </c>
      <c r="D22" s="146"/>
    </row>
    <row r="23" spans="1:4" ht="18" customHeight="1" x14ac:dyDescent="0.25">
      <c r="A23" s="114" t="s">
        <v>143</v>
      </c>
      <c r="B23" s="121">
        <v>23</v>
      </c>
      <c r="C23" s="121">
        <v>21</v>
      </c>
    </row>
    <row r="24" spans="1:4" ht="18" customHeight="1" x14ac:dyDescent="0.25">
      <c r="A24" s="114" t="s">
        <v>403</v>
      </c>
      <c r="B24" s="121">
        <v>17</v>
      </c>
      <c r="C24" s="121">
        <v>15</v>
      </c>
      <c r="D24" s="146"/>
    </row>
    <row r="25" spans="1:4" ht="35.35" customHeight="1" x14ac:dyDescent="0.25">
      <c r="A25" s="328" t="s">
        <v>35</v>
      </c>
      <c r="B25" s="328"/>
      <c r="C25" s="328"/>
    </row>
    <row r="26" spans="1:4" ht="25.5" customHeight="1" x14ac:dyDescent="0.3">
      <c r="A26" s="293" t="s">
        <v>109</v>
      </c>
      <c r="B26" s="296">
        <v>72</v>
      </c>
      <c r="C26" s="296">
        <v>60</v>
      </c>
      <c r="D26" s="146"/>
    </row>
    <row r="27" spans="1:4" ht="30.75" customHeight="1" x14ac:dyDescent="0.3">
      <c r="A27" s="293" t="s">
        <v>203</v>
      </c>
      <c r="B27" s="296">
        <v>45</v>
      </c>
      <c r="C27" s="296">
        <v>23</v>
      </c>
    </row>
    <row r="28" spans="1:4" ht="30.75" customHeight="1" x14ac:dyDescent="0.3">
      <c r="A28" s="293" t="s">
        <v>201</v>
      </c>
      <c r="B28" s="296">
        <v>42</v>
      </c>
      <c r="C28" s="296">
        <v>34</v>
      </c>
      <c r="D28" s="146"/>
    </row>
    <row r="29" spans="1:4" ht="27" customHeight="1" x14ac:dyDescent="0.3">
      <c r="A29" s="293" t="s">
        <v>146</v>
      </c>
      <c r="B29" s="296">
        <v>28</v>
      </c>
      <c r="C29" s="296">
        <v>25</v>
      </c>
    </row>
    <row r="30" spans="1:4" ht="23.3" customHeight="1" x14ac:dyDescent="0.3">
      <c r="A30" s="293" t="s">
        <v>202</v>
      </c>
      <c r="B30" s="296">
        <v>26</v>
      </c>
      <c r="C30" s="296">
        <v>20</v>
      </c>
      <c r="D30" s="146"/>
    </row>
    <row r="31" spans="1:4" ht="26.35" customHeight="1" x14ac:dyDescent="0.3">
      <c r="A31" s="293" t="s">
        <v>339</v>
      </c>
      <c r="B31" s="296">
        <v>18</v>
      </c>
      <c r="C31" s="296">
        <v>18</v>
      </c>
    </row>
    <row r="32" spans="1:4" ht="18" customHeight="1" x14ac:dyDescent="0.25">
      <c r="A32" s="328" t="s">
        <v>36</v>
      </c>
      <c r="B32" s="328"/>
      <c r="C32" s="328"/>
      <c r="D32" s="146"/>
    </row>
    <row r="33" spans="1:4" ht="26.35" customHeight="1" x14ac:dyDescent="0.25">
      <c r="A33" s="293" t="s">
        <v>120</v>
      </c>
      <c r="B33" s="295">
        <v>28</v>
      </c>
      <c r="C33" s="295">
        <v>21</v>
      </c>
    </row>
    <row r="34" spans="1:4" ht="35.35" customHeight="1" x14ac:dyDescent="0.25">
      <c r="A34" s="293" t="s">
        <v>113</v>
      </c>
      <c r="B34" s="295">
        <v>18</v>
      </c>
      <c r="C34" s="295">
        <v>13</v>
      </c>
      <c r="D34" s="146"/>
    </row>
    <row r="35" spans="1:4" ht="32.299999999999997" customHeight="1" x14ac:dyDescent="0.25">
      <c r="A35" s="293" t="s">
        <v>404</v>
      </c>
      <c r="B35" s="295">
        <v>10</v>
      </c>
      <c r="C35" s="295">
        <v>9</v>
      </c>
    </row>
    <row r="36" spans="1:4" ht="25.5" customHeight="1" x14ac:dyDescent="0.25">
      <c r="A36" s="293" t="s">
        <v>405</v>
      </c>
      <c r="B36" s="295">
        <v>9</v>
      </c>
      <c r="C36" s="295">
        <v>9</v>
      </c>
      <c r="D36" s="146"/>
    </row>
    <row r="37" spans="1:4" ht="48.75" customHeight="1" x14ac:dyDescent="0.25">
      <c r="A37" s="114" t="s">
        <v>385</v>
      </c>
      <c r="B37" s="295">
        <v>9</v>
      </c>
      <c r="C37" s="295">
        <v>9</v>
      </c>
    </row>
    <row r="38" spans="1:4" ht="30.75" customHeight="1" x14ac:dyDescent="0.25">
      <c r="A38" s="328" t="s">
        <v>37</v>
      </c>
      <c r="B38" s="328"/>
      <c r="C38" s="328"/>
      <c r="D38" s="146"/>
    </row>
    <row r="39" spans="1:4" ht="21.75" customHeight="1" x14ac:dyDescent="0.25">
      <c r="A39" s="114" t="s">
        <v>103</v>
      </c>
      <c r="B39" s="121">
        <v>352</v>
      </c>
      <c r="C39" s="121">
        <v>308</v>
      </c>
    </row>
    <row r="40" spans="1:4" ht="21.75" customHeight="1" x14ac:dyDescent="0.25">
      <c r="A40" s="114" t="s">
        <v>388</v>
      </c>
      <c r="B40" s="121">
        <v>84</v>
      </c>
      <c r="C40" s="121">
        <v>75</v>
      </c>
      <c r="D40" s="146"/>
    </row>
    <row r="41" spans="1:4" ht="21.75" customHeight="1" x14ac:dyDescent="0.25">
      <c r="A41" s="114" t="s">
        <v>326</v>
      </c>
      <c r="B41" s="121">
        <v>39</v>
      </c>
      <c r="C41" s="121">
        <v>34</v>
      </c>
    </row>
    <row r="42" spans="1:4" ht="21.75" customHeight="1" x14ac:dyDescent="0.25">
      <c r="A42" s="114" t="s">
        <v>102</v>
      </c>
      <c r="B42" s="121">
        <v>38</v>
      </c>
      <c r="C42" s="121">
        <v>38</v>
      </c>
      <c r="D42" s="146"/>
    </row>
    <row r="43" spans="1:4" ht="21.75" customHeight="1" x14ac:dyDescent="0.25">
      <c r="A43" s="114" t="s">
        <v>99</v>
      </c>
      <c r="B43" s="121">
        <v>37</v>
      </c>
      <c r="C43" s="121">
        <v>29</v>
      </c>
    </row>
    <row r="44" spans="1:4" ht="21.75" customHeight="1" x14ac:dyDescent="0.25">
      <c r="A44" s="114" t="s">
        <v>387</v>
      </c>
      <c r="B44" s="121">
        <v>34</v>
      </c>
      <c r="C44" s="121">
        <v>31</v>
      </c>
      <c r="D44" s="146"/>
    </row>
    <row r="45" spans="1:4" ht="21.75" customHeight="1" x14ac:dyDescent="0.25">
      <c r="A45" s="114" t="s">
        <v>340</v>
      </c>
      <c r="B45" s="121">
        <v>25</v>
      </c>
      <c r="C45" s="121">
        <v>23</v>
      </c>
    </row>
    <row r="46" spans="1:4" ht="21.75" customHeight="1" x14ac:dyDescent="0.25">
      <c r="A46" s="114" t="s">
        <v>97</v>
      </c>
      <c r="B46" s="121">
        <v>19</v>
      </c>
      <c r="C46" s="121">
        <v>18</v>
      </c>
      <c r="D46" s="146"/>
    </row>
    <row r="47" spans="1:4" ht="21.75" customHeight="1" x14ac:dyDescent="0.25">
      <c r="A47" s="114" t="s">
        <v>206</v>
      </c>
      <c r="B47" s="121">
        <v>18</v>
      </c>
      <c r="C47" s="121">
        <v>16</v>
      </c>
    </row>
    <row r="48" spans="1:4" ht="45.7" customHeight="1" x14ac:dyDescent="0.25">
      <c r="A48" s="328" t="s">
        <v>158</v>
      </c>
      <c r="B48" s="328"/>
      <c r="C48" s="328"/>
      <c r="D48" s="146"/>
    </row>
    <row r="49" spans="1:4" ht="36.700000000000003" customHeight="1" x14ac:dyDescent="0.3">
      <c r="A49" s="114" t="s">
        <v>327</v>
      </c>
      <c r="B49" s="296">
        <v>74</v>
      </c>
      <c r="C49" s="296">
        <v>74</v>
      </c>
    </row>
    <row r="50" spans="1:4" ht="30.05" customHeight="1" x14ac:dyDescent="0.3">
      <c r="A50" s="293" t="s">
        <v>207</v>
      </c>
      <c r="B50" s="296">
        <v>13</v>
      </c>
      <c r="C50" s="296">
        <v>12</v>
      </c>
      <c r="D50" s="146"/>
    </row>
    <row r="51" spans="1:4" ht="28.55" customHeight="1" x14ac:dyDescent="0.3">
      <c r="A51" s="293" t="s">
        <v>159</v>
      </c>
      <c r="B51" s="296">
        <v>9</v>
      </c>
      <c r="C51" s="296">
        <v>9</v>
      </c>
    </row>
    <row r="52" spans="1:4" ht="28.55" customHeight="1" x14ac:dyDescent="0.3">
      <c r="A52" s="293" t="s">
        <v>189</v>
      </c>
      <c r="B52" s="296">
        <v>8</v>
      </c>
      <c r="C52" s="296">
        <v>7</v>
      </c>
      <c r="D52" s="146"/>
    </row>
    <row r="53" spans="1:4" ht="38.5" customHeight="1" x14ac:dyDescent="0.25">
      <c r="A53" s="347" t="s">
        <v>39</v>
      </c>
      <c r="B53" s="347"/>
      <c r="C53" s="347"/>
    </row>
    <row r="54" spans="1:4" ht="21.75" customHeight="1" x14ac:dyDescent="0.3">
      <c r="A54" s="293" t="s">
        <v>107</v>
      </c>
      <c r="B54" s="296">
        <v>144</v>
      </c>
      <c r="C54" s="296">
        <v>134</v>
      </c>
      <c r="D54" s="146"/>
    </row>
    <row r="55" spans="1:4" ht="47.25" customHeight="1" x14ac:dyDescent="0.3">
      <c r="A55" s="293" t="s">
        <v>334</v>
      </c>
      <c r="B55" s="296">
        <v>58</v>
      </c>
      <c r="C55" s="296">
        <v>54</v>
      </c>
    </row>
    <row r="56" spans="1:4" ht="35.35" customHeight="1" x14ac:dyDescent="0.3">
      <c r="A56" s="114" t="s">
        <v>341</v>
      </c>
      <c r="B56" s="296">
        <v>44</v>
      </c>
      <c r="C56" s="296">
        <v>38</v>
      </c>
      <c r="D56" s="146"/>
    </row>
    <row r="57" spans="1:4" ht="38.25" customHeight="1" x14ac:dyDescent="0.3">
      <c r="A57" s="114" t="s">
        <v>112</v>
      </c>
      <c r="B57" s="296">
        <v>37</v>
      </c>
      <c r="C57" s="296">
        <v>33</v>
      </c>
    </row>
    <row r="58" spans="1:4" ht="21.75" customHeight="1" x14ac:dyDescent="0.3">
      <c r="A58" s="114" t="s">
        <v>335</v>
      </c>
      <c r="B58" s="296">
        <v>33</v>
      </c>
      <c r="C58" s="296">
        <v>31</v>
      </c>
      <c r="D58" s="146"/>
    </row>
    <row r="59" spans="1:4" ht="21.75" customHeight="1" x14ac:dyDescent="0.3">
      <c r="A59" s="114" t="s">
        <v>168</v>
      </c>
      <c r="B59" s="296">
        <v>30</v>
      </c>
      <c r="C59" s="296">
        <v>26</v>
      </c>
    </row>
    <row r="60" spans="1:4" ht="38.25" customHeight="1" x14ac:dyDescent="0.3">
      <c r="A60" s="114" t="s">
        <v>125</v>
      </c>
      <c r="B60" s="296">
        <v>27</v>
      </c>
      <c r="C60" s="296">
        <v>27</v>
      </c>
      <c r="D60" s="146"/>
    </row>
    <row r="61" spans="1:4" ht="25.5" customHeight="1" x14ac:dyDescent="0.3">
      <c r="A61" s="114" t="s">
        <v>210</v>
      </c>
      <c r="B61" s="296">
        <v>24</v>
      </c>
      <c r="C61" s="296">
        <v>21</v>
      </c>
    </row>
    <row r="62" spans="1:4" ht="37.549999999999997" customHeight="1" x14ac:dyDescent="0.3">
      <c r="A62" s="114" t="s">
        <v>209</v>
      </c>
      <c r="B62" s="296">
        <v>23</v>
      </c>
      <c r="C62" s="296">
        <v>21</v>
      </c>
      <c r="D62" s="146"/>
    </row>
    <row r="63" spans="1:4" ht="34.5" customHeight="1" x14ac:dyDescent="0.3">
      <c r="A63" s="114" t="s">
        <v>392</v>
      </c>
      <c r="B63" s="296">
        <v>21</v>
      </c>
      <c r="C63" s="296">
        <v>21</v>
      </c>
    </row>
    <row r="64" spans="1:4" ht="21.75" customHeight="1" x14ac:dyDescent="0.3">
      <c r="A64" s="114" t="s">
        <v>406</v>
      </c>
      <c r="B64" s="296">
        <v>21</v>
      </c>
      <c r="C64" s="296">
        <v>21</v>
      </c>
      <c r="D64" s="146"/>
    </row>
    <row r="65" spans="1:5" ht="39.75" customHeight="1" x14ac:dyDescent="0.3">
      <c r="A65" s="114" t="s">
        <v>191</v>
      </c>
      <c r="B65" s="296">
        <v>20</v>
      </c>
      <c r="C65" s="296">
        <v>19</v>
      </c>
    </row>
    <row r="66" spans="1:5" ht="35.35" customHeight="1" x14ac:dyDescent="0.3">
      <c r="A66" s="114" t="s">
        <v>407</v>
      </c>
      <c r="B66" s="296">
        <v>19</v>
      </c>
      <c r="C66" s="296">
        <v>16</v>
      </c>
      <c r="D66" s="146"/>
    </row>
    <row r="67" spans="1:5" ht="21.75" customHeight="1" x14ac:dyDescent="0.3">
      <c r="A67" s="114" t="s">
        <v>122</v>
      </c>
      <c r="B67" s="296">
        <v>18</v>
      </c>
      <c r="C67" s="296">
        <v>16</v>
      </c>
    </row>
    <row r="68" spans="1:5" ht="21.75" customHeight="1" x14ac:dyDescent="0.3">
      <c r="A68" s="114" t="s">
        <v>222</v>
      </c>
      <c r="B68" s="296">
        <v>17</v>
      </c>
      <c r="C68" s="296">
        <v>15</v>
      </c>
      <c r="D68" s="146"/>
    </row>
    <row r="69" spans="1:5" ht="38.5" customHeight="1" x14ac:dyDescent="0.3">
      <c r="A69" s="114" t="s">
        <v>391</v>
      </c>
      <c r="B69" s="296">
        <v>16</v>
      </c>
      <c r="C69" s="296">
        <v>11</v>
      </c>
    </row>
    <row r="70" spans="1:5" ht="34.5" customHeight="1" x14ac:dyDescent="0.25">
      <c r="A70" s="328" t="s">
        <v>173</v>
      </c>
      <c r="B70" s="328"/>
      <c r="C70" s="328"/>
      <c r="D70" s="146"/>
      <c r="E70" s="146"/>
    </row>
    <row r="71" spans="1:5" ht="26.35" customHeight="1" x14ac:dyDescent="0.25">
      <c r="A71" s="114" t="s">
        <v>95</v>
      </c>
      <c r="B71" s="121">
        <v>825</v>
      </c>
      <c r="C71" s="121">
        <v>759</v>
      </c>
    </row>
    <row r="72" spans="1:5" ht="52.5" customHeight="1" x14ac:dyDescent="0.25">
      <c r="A72" s="114" t="s">
        <v>381</v>
      </c>
      <c r="B72" s="121">
        <v>515</v>
      </c>
      <c r="C72" s="121">
        <v>505</v>
      </c>
      <c r="D72" s="146"/>
    </row>
    <row r="73" spans="1:5" ht="21.05" customHeight="1" x14ac:dyDescent="0.25">
      <c r="A73" s="114" t="s">
        <v>105</v>
      </c>
      <c r="B73" s="121">
        <v>391</v>
      </c>
      <c r="C73" s="121">
        <v>382</v>
      </c>
    </row>
    <row r="74" spans="1:5" ht="21.05" customHeight="1" x14ac:dyDescent="0.25">
      <c r="A74" s="114" t="s">
        <v>96</v>
      </c>
      <c r="B74" s="121">
        <v>251</v>
      </c>
      <c r="C74" s="121">
        <v>241</v>
      </c>
      <c r="D74" s="146"/>
    </row>
    <row r="75" spans="1:5" ht="21.05" customHeight="1" x14ac:dyDescent="0.25">
      <c r="A75" s="113" t="s">
        <v>106</v>
      </c>
      <c r="B75" s="121">
        <v>175</v>
      </c>
      <c r="C75" s="121">
        <v>160</v>
      </c>
    </row>
    <row r="76" spans="1:5" ht="21.05" customHeight="1" x14ac:dyDescent="0.25">
      <c r="A76" s="114" t="s">
        <v>115</v>
      </c>
      <c r="B76" s="121">
        <v>123</v>
      </c>
      <c r="C76" s="121">
        <v>107</v>
      </c>
      <c r="D76" s="146"/>
    </row>
    <row r="77" spans="1:5" ht="33.799999999999997" customHeight="1" x14ac:dyDescent="0.25">
      <c r="A77" s="114" t="s">
        <v>123</v>
      </c>
      <c r="B77" s="121">
        <v>65</v>
      </c>
      <c r="C77" s="121">
        <v>62</v>
      </c>
    </row>
    <row r="78" spans="1:5" ht="21.05" customHeight="1" x14ac:dyDescent="0.25">
      <c r="A78" s="114" t="s">
        <v>108</v>
      </c>
      <c r="B78" s="121">
        <v>63</v>
      </c>
      <c r="C78" s="121">
        <v>58</v>
      </c>
      <c r="D78" s="146"/>
    </row>
    <row r="79" spans="1:5" ht="21.05" customHeight="1" x14ac:dyDescent="0.25">
      <c r="A79" s="114" t="s">
        <v>172</v>
      </c>
      <c r="B79" s="121">
        <v>52</v>
      </c>
      <c r="C79" s="121">
        <v>47</v>
      </c>
    </row>
    <row r="80" spans="1:5" ht="21.05" customHeight="1" x14ac:dyDescent="0.25">
      <c r="A80" s="114" t="s">
        <v>127</v>
      </c>
      <c r="B80" s="121">
        <v>31</v>
      </c>
      <c r="C80" s="121">
        <v>27</v>
      </c>
      <c r="D80" s="146"/>
    </row>
    <row r="81" spans="1:4" ht="21.05" customHeight="1" x14ac:dyDescent="0.25">
      <c r="A81" s="114" t="s">
        <v>211</v>
      </c>
      <c r="B81" s="121">
        <v>27</v>
      </c>
      <c r="C81" s="121">
        <v>26</v>
      </c>
    </row>
    <row r="82" spans="1:4" ht="21.05" customHeight="1" x14ac:dyDescent="0.25">
      <c r="A82" s="114" t="s">
        <v>98</v>
      </c>
      <c r="B82" s="121">
        <v>26</v>
      </c>
      <c r="C82" s="121">
        <v>20</v>
      </c>
      <c r="D82" s="146"/>
    </row>
    <row r="83" spans="1:4" ht="21.05" customHeight="1" x14ac:dyDescent="0.25">
      <c r="A83" s="114" t="s">
        <v>111</v>
      </c>
      <c r="B83" s="121">
        <v>25</v>
      </c>
      <c r="C83" s="121">
        <v>19</v>
      </c>
    </row>
    <row r="84" spans="1:4" x14ac:dyDescent="0.25">
      <c r="A84" s="146"/>
      <c r="B84" s="109"/>
      <c r="C84" s="109"/>
    </row>
    <row r="85" spans="1:4" ht="38.5" customHeight="1" x14ac:dyDescent="0.25">
      <c r="B85" s="109"/>
      <c r="C85" s="109"/>
    </row>
    <row r="86" spans="1:4" ht="46.95" customHeight="1" x14ac:dyDescent="0.3">
      <c r="A86" s="95"/>
      <c r="B86" s="117"/>
      <c r="C86" s="117"/>
      <c r="D86" s="146"/>
    </row>
    <row r="87" spans="1:4" ht="20.25" customHeight="1" x14ac:dyDescent="0.25"/>
    <row r="88" spans="1:4" ht="20.25" customHeight="1" x14ac:dyDescent="0.25">
      <c r="D88" s="146"/>
    </row>
    <row r="89" spans="1:4" ht="20.25" customHeight="1" x14ac:dyDescent="0.25"/>
    <row r="90" spans="1:4" ht="32.950000000000003" customHeight="1" x14ac:dyDescent="0.25">
      <c r="D90" s="146"/>
    </row>
    <row r="91" spans="1:4" ht="20.25" customHeight="1" x14ac:dyDescent="0.25"/>
    <row r="92" spans="1:4" ht="20.25" customHeight="1" x14ac:dyDescent="0.25">
      <c r="D92" s="146"/>
    </row>
    <row r="93" spans="1:4" ht="20.25" customHeight="1" x14ac:dyDescent="0.25"/>
    <row r="94" spans="1:4" ht="20.25" customHeight="1" x14ac:dyDescent="0.25">
      <c r="D94" s="146"/>
    </row>
    <row r="95" spans="1:4" ht="20.25" customHeight="1" x14ac:dyDescent="0.25"/>
    <row r="96" spans="1:4" ht="20.25" customHeight="1" x14ac:dyDescent="0.25">
      <c r="D96" s="146"/>
    </row>
    <row r="98" spans="4:4" x14ac:dyDescent="0.25">
      <c r="D98" s="146"/>
    </row>
    <row r="99" spans="4:4" ht="18.7" customHeight="1" x14ac:dyDescent="0.25"/>
    <row r="100" spans="4:4" ht="18.7" customHeight="1" x14ac:dyDescent="0.25">
      <c r="D100" s="146"/>
    </row>
    <row r="101" spans="4:4" ht="38.5" customHeight="1" x14ac:dyDescent="0.25"/>
    <row r="102" spans="4:4" ht="18.7" customHeight="1" x14ac:dyDescent="0.25">
      <c r="D102" s="146"/>
    </row>
    <row r="103" spans="4:4" ht="18.7" customHeight="1" x14ac:dyDescent="0.25"/>
    <row r="104" spans="4:4" x14ac:dyDescent="0.25">
      <c r="D104" s="146"/>
    </row>
    <row r="106" spans="4:4" x14ac:dyDescent="0.25">
      <c r="D106" s="146"/>
    </row>
    <row r="107" spans="4:4" ht="30.6" customHeight="1" x14ac:dyDescent="0.25"/>
    <row r="108" spans="4:4" ht="18.7" customHeight="1" x14ac:dyDescent="0.25">
      <c r="D108" s="146"/>
    </row>
    <row r="109" spans="4:4" ht="18.7" customHeight="1" x14ac:dyDescent="0.25"/>
    <row r="110" spans="4:4" ht="18.7" customHeight="1" x14ac:dyDescent="0.25">
      <c r="D110" s="146"/>
    </row>
    <row r="111" spans="4:4" ht="18.7" customHeight="1" x14ac:dyDescent="0.25"/>
    <row r="112" spans="4:4" ht="18.7" customHeight="1" x14ac:dyDescent="0.25">
      <c r="D112" s="146"/>
    </row>
    <row r="113" spans="4:4" ht="18.7" customHeight="1" x14ac:dyDescent="0.25"/>
    <row r="114" spans="4:4" ht="18.7" customHeight="1" x14ac:dyDescent="0.25">
      <c r="D114" s="146"/>
    </row>
    <row r="115" spans="4:4" ht="18.7" customHeight="1" x14ac:dyDescent="0.25"/>
    <row r="116" spans="4:4" ht="18.7" customHeight="1" x14ac:dyDescent="0.25">
      <c r="D116" s="146"/>
    </row>
    <row r="117" spans="4:4" ht="63.7" customHeight="1" x14ac:dyDescent="0.25"/>
    <row r="118" spans="4:4" ht="20.25" customHeight="1" x14ac:dyDescent="0.25">
      <c r="D118" s="146"/>
    </row>
    <row r="120" spans="4:4" ht="19.55" customHeight="1" x14ac:dyDescent="0.25">
      <c r="D120" s="146"/>
    </row>
    <row r="121" spans="4:4" ht="19.55" customHeight="1" x14ac:dyDescent="0.25"/>
    <row r="122" spans="4:4" ht="19.55" customHeight="1" x14ac:dyDescent="0.25">
      <c r="D122" s="146"/>
    </row>
    <row r="123" spans="4:4" ht="19.55" customHeight="1" x14ac:dyDescent="0.25"/>
    <row r="124" spans="4:4" ht="19.55" customHeight="1" x14ac:dyDescent="0.25">
      <c r="D124" s="146"/>
    </row>
    <row r="125" spans="4:4" ht="19.55" customHeight="1" x14ac:dyDescent="0.25"/>
    <row r="126" spans="4:4" ht="19.55" customHeight="1" x14ac:dyDescent="0.25">
      <c r="D126" s="146"/>
    </row>
    <row r="127" spans="4:4" ht="19.55" customHeight="1" x14ac:dyDescent="0.25"/>
    <row r="128" spans="4:4" ht="19.55" customHeight="1" x14ac:dyDescent="0.25">
      <c r="D128" s="146"/>
    </row>
    <row r="129" spans="4:4" ht="19.55" customHeight="1" x14ac:dyDescent="0.25"/>
    <row r="130" spans="4:4" x14ac:dyDescent="0.25">
      <c r="D130" s="146"/>
    </row>
    <row r="132" spans="4:4" ht="21.05" customHeight="1" x14ac:dyDescent="0.25">
      <c r="D132" s="146"/>
    </row>
    <row r="133" spans="4:4" ht="38.5" customHeight="1" x14ac:dyDescent="0.25"/>
    <row r="134" spans="4:4" ht="21.05" customHeight="1" x14ac:dyDescent="0.25">
      <c r="D134" s="146"/>
    </row>
    <row r="135" spans="4:4" ht="21.05" customHeight="1" x14ac:dyDescent="0.25"/>
    <row r="136" spans="4:4" ht="21.05" customHeight="1" x14ac:dyDescent="0.25">
      <c r="D136" s="146"/>
    </row>
    <row r="137" spans="4:4" ht="21.05" customHeight="1" x14ac:dyDescent="0.25"/>
    <row r="138" spans="4:4" ht="21.05" customHeight="1" x14ac:dyDescent="0.25">
      <c r="D138" s="146"/>
    </row>
    <row r="139" spans="4:4" ht="21.05" customHeight="1" x14ac:dyDescent="0.25"/>
    <row r="140" spans="4:4" ht="21.05" customHeight="1" x14ac:dyDescent="0.25">
      <c r="D140" s="146"/>
    </row>
    <row r="141" spans="4:4" ht="21.05" customHeight="1" x14ac:dyDescent="0.25"/>
    <row r="142" spans="4:4" ht="21.05" customHeight="1" x14ac:dyDescent="0.25">
      <c r="D142" s="146"/>
    </row>
    <row r="143" spans="4:4" ht="21.05" customHeight="1" x14ac:dyDescent="0.25"/>
    <row r="144" spans="4:4" x14ac:dyDescent="0.25">
      <c r="D144" s="146"/>
    </row>
    <row r="145" spans="4:4" ht="21.05" customHeight="1" x14ac:dyDescent="0.25"/>
    <row r="146" spans="4:4" ht="21.05" customHeight="1" x14ac:dyDescent="0.25">
      <c r="D146" s="146"/>
    </row>
    <row r="147" spans="4:4" ht="21.05" customHeight="1" x14ac:dyDescent="0.25"/>
    <row r="148" spans="4:4" x14ac:dyDescent="0.25">
      <c r="D148" s="146"/>
    </row>
  </sheetData>
  <mergeCells count="10">
    <mergeCell ref="A1:C1"/>
    <mergeCell ref="A2:C2"/>
    <mergeCell ref="A5:C5"/>
    <mergeCell ref="A17:C17"/>
    <mergeCell ref="A25:C25"/>
    <mergeCell ref="A38:C38"/>
    <mergeCell ref="A48:C48"/>
    <mergeCell ref="A53:C53"/>
    <mergeCell ref="A70:C70"/>
    <mergeCell ref="A32:C32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3" manualBreakCount="3"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D11" sqref="D11"/>
    </sheetView>
  </sheetViews>
  <sheetFormatPr defaultColWidth="8.8984375" defaultRowHeight="12.75" x14ac:dyDescent="0.25"/>
  <cols>
    <col min="1" max="1" width="37.09765625" style="43" customWidth="1"/>
    <col min="2" max="2" width="13.59765625" style="43" customWidth="1"/>
    <col min="3" max="3" width="16.09765625" style="43" customWidth="1"/>
    <col min="4" max="4" width="15.59765625" style="43" customWidth="1"/>
    <col min="5" max="256" width="8.8984375" style="43"/>
    <col min="257" max="257" width="37.09765625" style="43" customWidth="1"/>
    <col min="258" max="258" width="13.59765625" style="43" customWidth="1"/>
    <col min="259" max="259" width="16.09765625" style="43" customWidth="1"/>
    <col min="260" max="260" width="15.59765625" style="43" customWidth="1"/>
    <col min="261" max="512" width="8.8984375" style="43"/>
    <col min="513" max="513" width="37.09765625" style="43" customWidth="1"/>
    <col min="514" max="514" width="13.59765625" style="43" customWidth="1"/>
    <col min="515" max="515" width="16.09765625" style="43" customWidth="1"/>
    <col min="516" max="516" width="15.59765625" style="43" customWidth="1"/>
    <col min="517" max="768" width="8.8984375" style="43"/>
    <col min="769" max="769" width="37.09765625" style="43" customWidth="1"/>
    <col min="770" max="770" width="13.59765625" style="43" customWidth="1"/>
    <col min="771" max="771" width="16.09765625" style="43" customWidth="1"/>
    <col min="772" max="772" width="15.59765625" style="43" customWidth="1"/>
    <col min="773" max="1024" width="8.8984375" style="43"/>
    <col min="1025" max="1025" width="37.09765625" style="43" customWidth="1"/>
    <col min="1026" max="1026" width="13.59765625" style="43" customWidth="1"/>
    <col min="1027" max="1027" width="16.09765625" style="43" customWidth="1"/>
    <col min="1028" max="1028" width="15.59765625" style="43" customWidth="1"/>
    <col min="1029" max="1280" width="8.8984375" style="43"/>
    <col min="1281" max="1281" width="37.09765625" style="43" customWidth="1"/>
    <col min="1282" max="1282" width="13.59765625" style="43" customWidth="1"/>
    <col min="1283" max="1283" width="16.09765625" style="43" customWidth="1"/>
    <col min="1284" max="1284" width="15.59765625" style="43" customWidth="1"/>
    <col min="1285" max="1536" width="8.8984375" style="43"/>
    <col min="1537" max="1537" width="37.09765625" style="43" customWidth="1"/>
    <col min="1538" max="1538" width="13.59765625" style="43" customWidth="1"/>
    <col min="1539" max="1539" width="16.09765625" style="43" customWidth="1"/>
    <col min="1540" max="1540" width="15.59765625" style="43" customWidth="1"/>
    <col min="1541" max="1792" width="8.8984375" style="43"/>
    <col min="1793" max="1793" width="37.09765625" style="43" customWidth="1"/>
    <col min="1794" max="1794" width="13.59765625" style="43" customWidth="1"/>
    <col min="1795" max="1795" width="16.09765625" style="43" customWidth="1"/>
    <col min="1796" max="1796" width="15.59765625" style="43" customWidth="1"/>
    <col min="1797" max="2048" width="8.8984375" style="43"/>
    <col min="2049" max="2049" width="37.09765625" style="43" customWidth="1"/>
    <col min="2050" max="2050" width="13.59765625" style="43" customWidth="1"/>
    <col min="2051" max="2051" width="16.09765625" style="43" customWidth="1"/>
    <col min="2052" max="2052" width="15.59765625" style="43" customWidth="1"/>
    <col min="2053" max="2304" width="8.8984375" style="43"/>
    <col min="2305" max="2305" width="37.09765625" style="43" customWidth="1"/>
    <col min="2306" max="2306" width="13.59765625" style="43" customWidth="1"/>
    <col min="2307" max="2307" width="16.09765625" style="43" customWidth="1"/>
    <col min="2308" max="2308" width="15.59765625" style="43" customWidth="1"/>
    <col min="2309" max="2560" width="8.8984375" style="43"/>
    <col min="2561" max="2561" width="37.09765625" style="43" customWidth="1"/>
    <col min="2562" max="2562" width="13.59765625" style="43" customWidth="1"/>
    <col min="2563" max="2563" width="16.09765625" style="43" customWidth="1"/>
    <col min="2564" max="2564" width="15.59765625" style="43" customWidth="1"/>
    <col min="2565" max="2816" width="8.8984375" style="43"/>
    <col min="2817" max="2817" width="37.09765625" style="43" customWidth="1"/>
    <col min="2818" max="2818" width="13.59765625" style="43" customWidth="1"/>
    <col min="2819" max="2819" width="16.09765625" style="43" customWidth="1"/>
    <col min="2820" max="2820" width="15.59765625" style="43" customWidth="1"/>
    <col min="2821" max="3072" width="8.8984375" style="43"/>
    <col min="3073" max="3073" width="37.09765625" style="43" customWidth="1"/>
    <col min="3074" max="3074" width="13.59765625" style="43" customWidth="1"/>
    <col min="3075" max="3075" width="16.09765625" style="43" customWidth="1"/>
    <col min="3076" max="3076" width="15.59765625" style="43" customWidth="1"/>
    <col min="3077" max="3328" width="8.8984375" style="43"/>
    <col min="3329" max="3329" width="37.09765625" style="43" customWidth="1"/>
    <col min="3330" max="3330" width="13.59765625" style="43" customWidth="1"/>
    <col min="3331" max="3331" width="16.09765625" style="43" customWidth="1"/>
    <col min="3332" max="3332" width="15.59765625" style="43" customWidth="1"/>
    <col min="3333" max="3584" width="8.8984375" style="43"/>
    <col min="3585" max="3585" width="37.09765625" style="43" customWidth="1"/>
    <col min="3586" max="3586" width="13.59765625" style="43" customWidth="1"/>
    <col min="3587" max="3587" width="16.09765625" style="43" customWidth="1"/>
    <col min="3588" max="3588" width="15.59765625" style="43" customWidth="1"/>
    <col min="3589" max="3840" width="8.8984375" style="43"/>
    <col min="3841" max="3841" width="37.09765625" style="43" customWidth="1"/>
    <col min="3842" max="3842" width="13.59765625" style="43" customWidth="1"/>
    <col min="3843" max="3843" width="16.09765625" style="43" customWidth="1"/>
    <col min="3844" max="3844" width="15.59765625" style="43" customWidth="1"/>
    <col min="3845" max="4096" width="8.8984375" style="43"/>
    <col min="4097" max="4097" width="37.09765625" style="43" customWidth="1"/>
    <col min="4098" max="4098" width="13.59765625" style="43" customWidth="1"/>
    <col min="4099" max="4099" width="16.09765625" style="43" customWidth="1"/>
    <col min="4100" max="4100" width="15.59765625" style="43" customWidth="1"/>
    <col min="4101" max="4352" width="8.8984375" style="43"/>
    <col min="4353" max="4353" width="37.09765625" style="43" customWidth="1"/>
    <col min="4354" max="4354" width="13.59765625" style="43" customWidth="1"/>
    <col min="4355" max="4355" width="16.09765625" style="43" customWidth="1"/>
    <col min="4356" max="4356" width="15.59765625" style="43" customWidth="1"/>
    <col min="4357" max="4608" width="8.8984375" style="43"/>
    <col min="4609" max="4609" width="37.09765625" style="43" customWidth="1"/>
    <col min="4610" max="4610" width="13.59765625" style="43" customWidth="1"/>
    <col min="4611" max="4611" width="16.09765625" style="43" customWidth="1"/>
    <col min="4612" max="4612" width="15.59765625" style="43" customWidth="1"/>
    <col min="4613" max="4864" width="8.8984375" style="43"/>
    <col min="4865" max="4865" width="37.09765625" style="43" customWidth="1"/>
    <col min="4866" max="4866" width="13.59765625" style="43" customWidth="1"/>
    <col min="4867" max="4867" width="16.09765625" style="43" customWidth="1"/>
    <col min="4868" max="4868" width="15.59765625" style="43" customWidth="1"/>
    <col min="4869" max="5120" width="8.8984375" style="43"/>
    <col min="5121" max="5121" width="37.09765625" style="43" customWidth="1"/>
    <col min="5122" max="5122" width="13.59765625" style="43" customWidth="1"/>
    <col min="5123" max="5123" width="16.09765625" style="43" customWidth="1"/>
    <col min="5124" max="5124" width="15.59765625" style="43" customWidth="1"/>
    <col min="5125" max="5376" width="8.8984375" style="43"/>
    <col min="5377" max="5377" width="37.09765625" style="43" customWidth="1"/>
    <col min="5378" max="5378" width="13.59765625" style="43" customWidth="1"/>
    <col min="5379" max="5379" width="16.09765625" style="43" customWidth="1"/>
    <col min="5380" max="5380" width="15.59765625" style="43" customWidth="1"/>
    <col min="5381" max="5632" width="8.8984375" style="43"/>
    <col min="5633" max="5633" width="37.09765625" style="43" customWidth="1"/>
    <col min="5634" max="5634" width="13.59765625" style="43" customWidth="1"/>
    <col min="5635" max="5635" width="16.09765625" style="43" customWidth="1"/>
    <col min="5636" max="5636" width="15.59765625" style="43" customWidth="1"/>
    <col min="5637" max="5888" width="8.8984375" style="43"/>
    <col min="5889" max="5889" width="37.09765625" style="43" customWidth="1"/>
    <col min="5890" max="5890" width="13.59765625" style="43" customWidth="1"/>
    <col min="5891" max="5891" width="16.09765625" style="43" customWidth="1"/>
    <col min="5892" max="5892" width="15.59765625" style="43" customWidth="1"/>
    <col min="5893" max="6144" width="8.8984375" style="43"/>
    <col min="6145" max="6145" width="37.09765625" style="43" customWidth="1"/>
    <col min="6146" max="6146" width="13.59765625" style="43" customWidth="1"/>
    <col min="6147" max="6147" width="16.09765625" style="43" customWidth="1"/>
    <col min="6148" max="6148" width="15.59765625" style="43" customWidth="1"/>
    <col min="6149" max="6400" width="8.8984375" style="43"/>
    <col min="6401" max="6401" width="37.09765625" style="43" customWidth="1"/>
    <col min="6402" max="6402" width="13.59765625" style="43" customWidth="1"/>
    <col min="6403" max="6403" width="16.09765625" style="43" customWidth="1"/>
    <col min="6404" max="6404" width="15.59765625" style="43" customWidth="1"/>
    <col min="6405" max="6656" width="8.8984375" style="43"/>
    <col min="6657" max="6657" width="37.09765625" style="43" customWidth="1"/>
    <col min="6658" max="6658" width="13.59765625" style="43" customWidth="1"/>
    <col min="6659" max="6659" width="16.09765625" style="43" customWidth="1"/>
    <col min="6660" max="6660" width="15.59765625" style="43" customWidth="1"/>
    <col min="6661" max="6912" width="8.8984375" style="43"/>
    <col min="6913" max="6913" width="37.09765625" style="43" customWidth="1"/>
    <col min="6914" max="6914" width="13.59765625" style="43" customWidth="1"/>
    <col min="6915" max="6915" width="16.09765625" style="43" customWidth="1"/>
    <col min="6916" max="6916" width="15.59765625" style="43" customWidth="1"/>
    <col min="6917" max="7168" width="8.8984375" style="43"/>
    <col min="7169" max="7169" width="37.09765625" style="43" customWidth="1"/>
    <col min="7170" max="7170" width="13.59765625" style="43" customWidth="1"/>
    <col min="7171" max="7171" width="16.09765625" style="43" customWidth="1"/>
    <col min="7172" max="7172" width="15.59765625" style="43" customWidth="1"/>
    <col min="7173" max="7424" width="8.8984375" style="43"/>
    <col min="7425" max="7425" width="37.09765625" style="43" customWidth="1"/>
    <col min="7426" max="7426" width="13.59765625" style="43" customWidth="1"/>
    <col min="7427" max="7427" width="16.09765625" style="43" customWidth="1"/>
    <col min="7428" max="7428" width="15.59765625" style="43" customWidth="1"/>
    <col min="7429" max="7680" width="8.8984375" style="43"/>
    <col min="7681" max="7681" width="37.09765625" style="43" customWidth="1"/>
    <col min="7682" max="7682" width="13.59765625" style="43" customWidth="1"/>
    <col min="7683" max="7683" width="16.09765625" style="43" customWidth="1"/>
    <col min="7684" max="7684" width="15.59765625" style="43" customWidth="1"/>
    <col min="7685" max="7936" width="8.8984375" style="43"/>
    <col min="7937" max="7937" width="37.09765625" style="43" customWidth="1"/>
    <col min="7938" max="7938" width="13.59765625" style="43" customWidth="1"/>
    <col min="7939" max="7939" width="16.09765625" style="43" customWidth="1"/>
    <col min="7940" max="7940" width="15.59765625" style="43" customWidth="1"/>
    <col min="7941" max="8192" width="8.8984375" style="43"/>
    <col min="8193" max="8193" width="37.09765625" style="43" customWidth="1"/>
    <col min="8194" max="8194" width="13.59765625" style="43" customWidth="1"/>
    <col min="8195" max="8195" width="16.09765625" style="43" customWidth="1"/>
    <col min="8196" max="8196" width="15.59765625" style="43" customWidth="1"/>
    <col min="8197" max="8448" width="8.8984375" style="43"/>
    <col min="8449" max="8449" width="37.09765625" style="43" customWidth="1"/>
    <col min="8450" max="8450" width="13.59765625" style="43" customWidth="1"/>
    <col min="8451" max="8451" width="16.09765625" style="43" customWidth="1"/>
    <col min="8452" max="8452" width="15.59765625" style="43" customWidth="1"/>
    <col min="8453" max="8704" width="8.8984375" style="43"/>
    <col min="8705" max="8705" width="37.09765625" style="43" customWidth="1"/>
    <col min="8706" max="8706" width="13.59765625" style="43" customWidth="1"/>
    <col min="8707" max="8707" width="16.09765625" style="43" customWidth="1"/>
    <col min="8708" max="8708" width="15.59765625" style="43" customWidth="1"/>
    <col min="8709" max="8960" width="8.8984375" style="43"/>
    <col min="8961" max="8961" width="37.09765625" style="43" customWidth="1"/>
    <col min="8962" max="8962" width="13.59765625" style="43" customWidth="1"/>
    <col min="8963" max="8963" width="16.09765625" style="43" customWidth="1"/>
    <col min="8964" max="8964" width="15.59765625" style="43" customWidth="1"/>
    <col min="8965" max="9216" width="8.8984375" style="43"/>
    <col min="9217" max="9217" width="37.09765625" style="43" customWidth="1"/>
    <col min="9218" max="9218" width="13.59765625" style="43" customWidth="1"/>
    <col min="9219" max="9219" width="16.09765625" style="43" customWidth="1"/>
    <col min="9220" max="9220" width="15.59765625" style="43" customWidth="1"/>
    <col min="9221" max="9472" width="8.8984375" style="43"/>
    <col min="9473" max="9473" width="37.09765625" style="43" customWidth="1"/>
    <col min="9474" max="9474" width="13.59765625" style="43" customWidth="1"/>
    <col min="9475" max="9475" width="16.09765625" style="43" customWidth="1"/>
    <col min="9476" max="9476" width="15.59765625" style="43" customWidth="1"/>
    <col min="9477" max="9728" width="8.8984375" style="43"/>
    <col min="9729" max="9729" width="37.09765625" style="43" customWidth="1"/>
    <col min="9730" max="9730" width="13.59765625" style="43" customWidth="1"/>
    <col min="9731" max="9731" width="16.09765625" style="43" customWidth="1"/>
    <col min="9732" max="9732" width="15.59765625" style="43" customWidth="1"/>
    <col min="9733" max="9984" width="8.8984375" style="43"/>
    <col min="9985" max="9985" width="37.09765625" style="43" customWidth="1"/>
    <col min="9986" max="9986" width="13.59765625" style="43" customWidth="1"/>
    <col min="9987" max="9987" width="16.09765625" style="43" customWidth="1"/>
    <col min="9988" max="9988" width="15.59765625" style="43" customWidth="1"/>
    <col min="9989" max="10240" width="8.8984375" style="43"/>
    <col min="10241" max="10241" width="37.09765625" style="43" customWidth="1"/>
    <col min="10242" max="10242" width="13.59765625" style="43" customWidth="1"/>
    <col min="10243" max="10243" width="16.09765625" style="43" customWidth="1"/>
    <col min="10244" max="10244" width="15.59765625" style="43" customWidth="1"/>
    <col min="10245" max="10496" width="8.8984375" style="43"/>
    <col min="10497" max="10497" width="37.09765625" style="43" customWidth="1"/>
    <col min="10498" max="10498" width="13.59765625" style="43" customWidth="1"/>
    <col min="10499" max="10499" width="16.09765625" style="43" customWidth="1"/>
    <col min="10500" max="10500" width="15.59765625" style="43" customWidth="1"/>
    <col min="10501" max="10752" width="8.8984375" style="43"/>
    <col min="10753" max="10753" width="37.09765625" style="43" customWidth="1"/>
    <col min="10754" max="10754" width="13.59765625" style="43" customWidth="1"/>
    <col min="10755" max="10755" width="16.09765625" style="43" customWidth="1"/>
    <col min="10756" max="10756" width="15.59765625" style="43" customWidth="1"/>
    <col min="10757" max="11008" width="8.8984375" style="43"/>
    <col min="11009" max="11009" width="37.09765625" style="43" customWidth="1"/>
    <col min="11010" max="11010" width="13.59765625" style="43" customWidth="1"/>
    <col min="11011" max="11011" width="16.09765625" style="43" customWidth="1"/>
    <col min="11012" max="11012" width="15.59765625" style="43" customWidth="1"/>
    <col min="11013" max="11264" width="8.8984375" style="43"/>
    <col min="11265" max="11265" width="37.09765625" style="43" customWidth="1"/>
    <col min="11266" max="11266" width="13.59765625" style="43" customWidth="1"/>
    <col min="11267" max="11267" width="16.09765625" style="43" customWidth="1"/>
    <col min="11268" max="11268" width="15.59765625" style="43" customWidth="1"/>
    <col min="11269" max="11520" width="8.8984375" style="43"/>
    <col min="11521" max="11521" width="37.09765625" style="43" customWidth="1"/>
    <col min="11522" max="11522" width="13.59765625" style="43" customWidth="1"/>
    <col min="11523" max="11523" width="16.09765625" style="43" customWidth="1"/>
    <col min="11524" max="11524" width="15.59765625" style="43" customWidth="1"/>
    <col min="11525" max="11776" width="8.8984375" style="43"/>
    <col min="11777" max="11777" width="37.09765625" style="43" customWidth="1"/>
    <col min="11778" max="11778" width="13.59765625" style="43" customWidth="1"/>
    <col min="11779" max="11779" width="16.09765625" style="43" customWidth="1"/>
    <col min="11780" max="11780" width="15.59765625" style="43" customWidth="1"/>
    <col min="11781" max="12032" width="8.8984375" style="43"/>
    <col min="12033" max="12033" width="37.09765625" style="43" customWidth="1"/>
    <col min="12034" max="12034" width="13.59765625" style="43" customWidth="1"/>
    <col min="12035" max="12035" width="16.09765625" style="43" customWidth="1"/>
    <col min="12036" max="12036" width="15.59765625" style="43" customWidth="1"/>
    <col min="12037" max="12288" width="8.8984375" style="43"/>
    <col min="12289" max="12289" width="37.09765625" style="43" customWidth="1"/>
    <col min="12290" max="12290" width="13.59765625" style="43" customWidth="1"/>
    <col min="12291" max="12291" width="16.09765625" style="43" customWidth="1"/>
    <col min="12292" max="12292" width="15.59765625" style="43" customWidth="1"/>
    <col min="12293" max="12544" width="8.8984375" style="43"/>
    <col min="12545" max="12545" width="37.09765625" style="43" customWidth="1"/>
    <col min="12546" max="12546" width="13.59765625" style="43" customWidth="1"/>
    <col min="12547" max="12547" width="16.09765625" style="43" customWidth="1"/>
    <col min="12548" max="12548" width="15.59765625" style="43" customWidth="1"/>
    <col min="12549" max="12800" width="8.8984375" style="43"/>
    <col min="12801" max="12801" width="37.09765625" style="43" customWidth="1"/>
    <col min="12802" max="12802" width="13.59765625" style="43" customWidth="1"/>
    <col min="12803" max="12803" width="16.09765625" style="43" customWidth="1"/>
    <col min="12804" max="12804" width="15.59765625" style="43" customWidth="1"/>
    <col min="12805" max="13056" width="8.8984375" style="43"/>
    <col min="13057" max="13057" width="37.09765625" style="43" customWidth="1"/>
    <col min="13058" max="13058" width="13.59765625" style="43" customWidth="1"/>
    <col min="13059" max="13059" width="16.09765625" style="43" customWidth="1"/>
    <col min="13060" max="13060" width="15.59765625" style="43" customWidth="1"/>
    <col min="13061" max="13312" width="8.8984375" style="43"/>
    <col min="13313" max="13313" width="37.09765625" style="43" customWidth="1"/>
    <col min="13314" max="13314" width="13.59765625" style="43" customWidth="1"/>
    <col min="13315" max="13315" width="16.09765625" style="43" customWidth="1"/>
    <col min="13316" max="13316" width="15.59765625" style="43" customWidth="1"/>
    <col min="13317" max="13568" width="8.8984375" style="43"/>
    <col min="13569" max="13569" width="37.09765625" style="43" customWidth="1"/>
    <col min="13570" max="13570" width="13.59765625" style="43" customWidth="1"/>
    <col min="13571" max="13571" width="16.09765625" style="43" customWidth="1"/>
    <col min="13572" max="13572" width="15.59765625" style="43" customWidth="1"/>
    <col min="13573" max="13824" width="8.8984375" style="43"/>
    <col min="13825" max="13825" width="37.09765625" style="43" customWidth="1"/>
    <col min="13826" max="13826" width="13.59765625" style="43" customWidth="1"/>
    <col min="13827" max="13827" width="16.09765625" style="43" customWidth="1"/>
    <col min="13828" max="13828" width="15.59765625" style="43" customWidth="1"/>
    <col min="13829" max="14080" width="8.8984375" style="43"/>
    <col min="14081" max="14081" width="37.09765625" style="43" customWidth="1"/>
    <col min="14082" max="14082" width="13.59765625" style="43" customWidth="1"/>
    <col min="14083" max="14083" width="16.09765625" style="43" customWidth="1"/>
    <col min="14084" max="14084" width="15.59765625" style="43" customWidth="1"/>
    <col min="14085" max="14336" width="8.8984375" style="43"/>
    <col min="14337" max="14337" width="37.09765625" style="43" customWidth="1"/>
    <col min="14338" max="14338" width="13.59765625" style="43" customWidth="1"/>
    <col min="14339" max="14339" width="16.09765625" style="43" customWidth="1"/>
    <col min="14340" max="14340" width="15.59765625" style="43" customWidth="1"/>
    <col min="14341" max="14592" width="8.8984375" style="43"/>
    <col min="14593" max="14593" width="37.09765625" style="43" customWidth="1"/>
    <col min="14594" max="14594" width="13.59765625" style="43" customWidth="1"/>
    <col min="14595" max="14595" width="16.09765625" style="43" customWidth="1"/>
    <col min="14596" max="14596" width="15.59765625" style="43" customWidth="1"/>
    <col min="14597" max="14848" width="8.8984375" style="43"/>
    <col min="14849" max="14849" width="37.09765625" style="43" customWidth="1"/>
    <col min="14850" max="14850" width="13.59765625" style="43" customWidth="1"/>
    <col min="14851" max="14851" width="16.09765625" style="43" customWidth="1"/>
    <col min="14852" max="14852" width="15.59765625" style="43" customWidth="1"/>
    <col min="14853" max="15104" width="8.8984375" style="43"/>
    <col min="15105" max="15105" width="37.09765625" style="43" customWidth="1"/>
    <col min="15106" max="15106" width="13.59765625" style="43" customWidth="1"/>
    <col min="15107" max="15107" width="16.09765625" style="43" customWidth="1"/>
    <col min="15108" max="15108" width="15.59765625" style="43" customWidth="1"/>
    <col min="15109" max="15360" width="8.8984375" style="43"/>
    <col min="15361" max="15361" width="37.09765625" style="43" customWidth="1"/>
    <col min="15362" max="15362" width="13.59765625" style="43" customWidth="1"/>
    <col min="15363" max="15363" width="16.09765625" style="43" customWidth="1"/>
    <col min="15364" max="15364" width="15.59765625" style="43" customWidth="1"/>
    <col min="15365" max="15616" width="8.8984375" style="43"/>
    <col min="15617" max="15617" width="37.09765625" style="43" customWidth="1"/>
    <col min="15618" max="15618" width="13.59765625" style="43" customWidth="1"/>
    <col min="15619" max="15619" width="16.09765625" style="43" customWidth="1"/>
    <col min="15620" max="15620" width="15.59765625" style="43" customWidth="1"/>
    <col min="15621" max="15872" width="8.8984375" style="43"/>
    <col min="15873" max="15873" width="37.09765625" style="43" customWidth="1"/>
    <col min="15874" max="15874" width="13.59765625" style="43" customWidth="1"/>
    <col min="15875" max="15875" width="16.09765625" style="43" customWidth="1"/>
    <col min="15876" max="15876" width="15.59765625" style="43" customWidth="1"/>
    <col min="15877" max="16128" width="8.8984375" style="43"/>
    <col min="16129" max="16129" width="37.09765625" style="43" customWidth="1"/>
    <col min="16130" max="16130" width="13.59765625" style="43" customWidth="1"/>
    <col min="16131" max="16131" width="16.09765625" style="43" customWidth="1"/>
    <col min="16132" max="16132" width="15.59765625" style="43" customWidth="1"/>
    <col min="16133" max="16384" width="8.8984375" style="43"/>
  </cols>
  <sheetData>
    <row r="1" spans="1:4" s="26" customFormat="1" ht="19.95" x14ac:dyDescent="0.35">
      <c r="A1" s="349" t="s">
        <v>80</v>
      </c>
      <c r="B1" s="349"/>
      <c r="C1" s="349"/>
      <c r="D1" s="349"/>
    </row>
    <row r="2" spans="1:4" s="26" customFormat="1" ht="19.95" x14ac:dyDescent="0.35">
      <c r="A2" s="349" t="s">
        <v>183</v>
      </c>
      <c r="B2" s="349"/>
      <c r="C2" s="349"/>
      <c r="D2" s="349"/>
    </row>
    <row r="3" spans="1:4" s="26" customFormat="1" ht="20.5" x14ac:dyDescent="0.4">
      <c r="A3" s="317" t="s">
        <v>43</v>
      </c>
      <c r="B3" s="317"/>
      <c r="C3" s="317"/>
      <c r="D3" s="317"/>
    </row>
    <row r="4" spans="1:4" s="29" customFormat="1" ht="12.05" customHeight="1" x14ac:dyDescent="0.2">
      <c r="A4" s="27"/>
      <c r="B4" s="27"/>
      <c r="C4" s="27"/>
      <c r="D4" s="27"/>
    </row>
    <row r="5" spans="1:4" s="29" customFormat="1" ht="20.25" customHeight="1" x14ac:dyDescent="0.2">
      <c r="A5" s="332"/>
      <c r="B5" s="350" t="s">
        <v>81</v>
      </c>
      <c r="C5" s="351" t="s">
        <v>82</v>
      </c>
      <c r="D5" s="352" t="s">
        <v>83</v>
      </c>
    </row>
    <row r="6" spans="1:4" s="29" customFormat="1" ht="43.5" customHeight="1" x14ac:dyDescent="0.2">
      <c r="A6" s="332"/>
      <c r="B6" s="350"/>
      <c r="C6" s="351"/>
      <c r="D6" s="352"/>
    </row>
    <row r="7" spans="1:4" s="83" customFormat="1" ht="34.5" customHeight="1" x14ac:dyDescent="0.3">
      <c r="A7" s="80" t="s">
        <v>46</v>
      </c>
      <c r="B7" s="81">
        <f>SUM(B10:B28)</f>
        <v>3639</v>
      </c>
      <c r="C7" s="81">
        <v>18603</v>
      </c>
      <c r="D7" s="82">
        <f>ROUND(C7/B7,0)</f>
        <v>5</v>
      </c>
    </row>
    <row r="8" spans="1:4" s="33" customFormat="1" ht="24.8" customHeight="1" x14ac:dyDescent="0.3">
      <c r="A8" s="84" t="s">
        <v>75</v>
      </c>
      <c r="B8" s="85" t="s">
        <v>84</v>
      </c>
      <c r="C8" s="86">
        <f>SUM(C10:C28)</f>
        <v>17681</v>
      </c>
      <c r="D8" s="87" t="s">
        <v>84</v>
      </c>
    </row>
    <row r="9" spans="1:4" s="90" customFormat="1" ht="22.85" customHeight="1" x14ac:dyDescent="0.3">
      <c r="A9" s="73" t="s">
        <v>76</v>
      </c>
      <c r="B9" s="88"/>
      <c r="C9" s="88"/>
      <c r="D9" s="89"/>
    </row>
    <row r="10" spans="1:4" ht="34.5" customHeight="1" x14ac:dyDescent="0.25">
      <c r="A10" s="38" t="s">
        <v>12</v>
      </c>
      <c r="B10" s="39">
        <v>247</v>
      </c>
      <c r="C10" s="39">
        <v>3000</v>
      </c>
      <c r="D10" s="70">
        <f>ROUND(C10/B10,0)</f>
        <v>12</v>
      </c>
    </row>
    <row r="11" spans="1:4" ht="35.35" customHeight="1" x14ac:dyDescent="0.25">
      <c r="A11" s="38" t="s">
        <v>13</v>
      </c>
      <c r="B11" s="39">
        <v>23</v>
      </c>
      <c r="C11" s="39">
        <v>42</v>
      </c>
      <c r="D11" s="70">
        <f t="shared" ref="D11:D28" si="0">ROUND(C11/B11,0)</f>
        <v>2</v>
      </c>
    </row>
    <row r="12" spans="1:4" s="46" customFormat="1" ht="20.25" customHeight="1" x14ac:dyDescent="0.3">
      <c r="A12" s="38" t="s">
        <v>14</v>
      </c>
      <c r="B12" s="39">
        <v>760</v>
      </c>
      <c r="C12" s="39">
        <v>2576</v>
      </c>
      <c r="D12" s="70">
        <f t="shared" si="0"/>
        <v>3</v>
      </c>
    </row>
    <row r="13" spans="1:4" ht="36" customHeight="1" x14ac:dyDescent="0.25">
      <c r="A13" s="38" t="s">
        <v>15</v>
      </c>
      <c r="B13" s="39">
        <v>113</v>
      </c>
      <c r="C13" s="39">
        <v>244</v>
      </c>
      <c r="D13" s="70">
        <f t="shared" si="0"/>
        <v>2</v>
      </c>
    </row>
    <row r="14" spans="1:4" ht="39.75" customHeight="1" x14ac:dyDescent="0.25">
      <c r="A14" s="38" t="s">
        <v>16</v>
      </c>
      <c r="B14" s="39">
        <v>61</v>
      </c>
      <c r="C14" s="39">
        <v>121</v>
      </c>
      <c r="D14" s="70">
        <f t="shared" si="0"/>
        <v>2</v>
      </c>
    </row>
    <row r="15" spans="1:4" ht="19.55" customHeight="1" x14ac:dyDescent="0.25">
      <c r="A15" s="38" t="s">
        <v>17</v>
      </c>
      <c r="B15" s="39">
        <v>147</v>
      </c>
      <c r="C15" s="39">
        <v>426</v>
      </c>
      <c r="D15" s="70">
        <f t="shared" si="0"/>
        <v>3</v>
      </c>
    </row>
    <row r="16" spans="1:4" ht="37.15" customHeight="1" x14ac:dyDescent="0.25">
      <c r="A16" s="38" t="s">
        <v>18</v>
      </c>
      <c r="B16" s="39">
        <v>479</v>
      </c>
      <c r="C16" s="39">
        <v>3315</v>
      </c>
      <c r="D16" s="70">
        <f t="shared" si="0"/>
        <v>7</v>
      </c>
    </row>
    <row r="17" spans="1:4" ht="33.65" customHeight="1" x14ac:dyDescent="0.25">
      <c r="A17" s="38" t="s">
        <v>19</v>
      </c>
      <c r="B17" s="39">
        <v>517</v>
      </c>
      <c r="C17" s="39">
        <v>1760</v>
      </c>
      <c r="D17" s="70">
        <f t="shared" si="0"/>
        <v>3</v>
      </c>
    </row>
    <row r="18" spans="1:4" ht="36.549999999999997" customHeight="1" x14ac:dyDescent="0.25">
      <c r="A18" s="38" t="s">
        <v>20</v>
      </c>
      <c r="B18" s="39">
        <v>59</v>
      </c>
      <c r="C18" s="39">
        <v>600</v>
      </c>
      <c r="D18" s="70">
        <f t="shared" si="0"/>
        <v>10</v>
      </c>
    </row>
    <row r="19" spans="1:4" ht="23.95" customHeight="1" x14ac:dyDescent="0.25">
      <c r="A19" s="38" t="s">
        <v>21</v>
      </c>
      <c r="B19" s="39">
        <v>11</v>
      </c>
      <c r="C19" s="39">
        <v>304</v>
      </c>
      <c r="D19" s="70">
        <f t="shared" si="0"/>
        <v>28</v>
      </c>
    </row>
    <row r="20" spans="1:4" ht="24.8" customHeight="1" x14ac:dyDescent="0.25">
      <c r="A20" s="38" t="s">
        <v>22</v>
      </c>
      <c r="B20" s="39">
        <v>29</v>
      </c>
      <c r="C20" s="39">
        <v>591</v>
      </c>
      <c r="D20" s="70">
        <f t="shared" si="0"/>
        <v>20</v>
      </c>
    </row>
    <row r="21" spans="1:4" ht="26.35" customHeight="1" x14ac:dyDescent="0.25">
      <c r="A21" s="38" t="s">
        <v>23</v>
      </c>
      <c r="B21" s="39">
        <v>29</v>
      </c>
      <c r="C21" s="39">
        <v>207</v>
      </c>
      <c r="D21" s="70">
        <f t="shared" si="0"/>
        <v>7</v>
      </c>
    </row>
    <row r="22" spans="1:4" ht="31.15" customHeight="1" x14ac:dyDescent="0.25">
      <c r="A22" s="38" t="s">
        <v>24</v>
      </c>
      <c r="B22" s="39">
        <v>50</v>
      </c>
      <c r="C22" s="39">
        <v>468</v>
      </c>
      <c r="D22" s="70">
        <f t="shared" si="0"/>
        <v>9</v>
      </c>
    </row>
    <row r="23" spans="1:4" ht="35.35" customHeight="1" x14ac:dyDescent="0.25">
      <c r="A23" s="38" t="s">
        <v>25</v>
      </c>
      <c r="B23" s="39">
        <v>121</v>
      </c>
      <c r="C23" s="39">
        <v>592</v>
      </c>
      <c r="D23" s="70">
        <f t="shared" si="0"/>
        <v>5</v>
      </c>
    </row>
    <row r="24" spans="1:4" ht="38.25" customHeight="1" x14ac:dyDescent="0.25">
      <c r="A24" s="38" t="s">
        <v>26</v>
      </c>
      <c r="B24" s="39">
        <v>268</v>
      </c>
      <c r="C24" s="39">
        <v>2170</v>
      </c>
      <c r="D24" s="70">
        <f t="shared" si="0"/>
        <v>8</v>
      </c>
    </row>
    <row r="25" spans="1:4" ht="29.5" customHeight="1" x14ac:dyDescent="0.25">
      <c r="A25" s="38" t="s">
        <v>27</v>
      </c>
      <c r="B25" s="39">
        <v>242</v>
      </c>
      <c r="C25" s="39">
        <v>297</v>
      </c>
      <c r="D25" s="70">
        <f t="shared" si="0"/>
        <v>1</v>
      </c>
    </row>
    <row r="26" spans="1:4" ht="30.75" customHeight="1" x14ac:dyDescent="0.25">
      <c r="A26" s="38" t="s">
        <v>28</v>
      </c>
      <c r="B26" s="39">
        <v>434</v>
      </c>
      <c r="C26" s="39">
        <v>709</v>
      </c>
      <c r="D26" s="70">
        <f t="shared" si="0"/>
        <v>2</v>
      </c>
    </row>
    <row r="27" spans="1:4" ht="30.75" customHeight="1" x14ac:dyDescent="0.25">
      <c r="A27" s="38" t="s">
        <v>29</v>
      </c>
      <c r="B27" s="39">
        <v>21</v>
      </c>
      <c r="C27" s="39">
        <v>111</v>
      </c>
      <c r="D27" s="70">
        <f t="shared" si="0"/>
        <v>5</v>
      </c>
    </row>
    <row r="28" spans="1:4" ht="27.55" customHeight="1" x14ac:dyDescent="0.25">
      <c r="A28" s="38" t="s">
        <v>30</v>
      </c>
      <c r="B28" s="39">
        <v>28</v>
      </c>
      <c r="C28" s="39">
        <v>148</v>
      </c>
      <c r="D28" s="70">
        <f t="shared" si="0"/>
        <v>5</v>
      </c>
    </row>
    <row r="29" spans="1:4" ht="21.75" customHeight="1" x14ac:dyDescent="0.25">
      <c r="A29" s="348"/>
      <c r="B29" s="348"/>
      <c r="C29" s="47"/>
      <c r="D29" s="47"/>
    </row>
    <row r="30" spans="1:4" x14ac:dyDescent="0.25">
      <c r="A30" s="47"/>
      <c r="B30" s="47"/>
      <c r="C30" s="47"/>
      <c r="D30" s="47"/>
    </row>
    <row r="31" spans="1:4" x14ac:dyDescent="0.25">
      <c r="A31" s="47"/>
      <c r="B31" s="47"/>
      <c r="C31" s="47"/>
      <c r="D31" s="47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C8" sqref="C8"/>
    </sheetView>
  </sheetViews>
  <sheetFormatPr defaultColWidth="8.8984375" defaultRowHeight="12.75" x14ac:dyDescent="0.25"/>
  <cols>
    <col min="1" max="1" width="51.69921875" style="43" customWidth="1"/>
    <col min="2" max="2" width="13.59765625" style="43" customWidth="1"/>
    <col min="3" max="3" width="16.09765625" style="43" customWidth="1"/>
    <col min="4" max="4" width="15.59765625" style="43" customWidth="1"/>
    <col min="5" max="256" width="8.8984375" style="43"/>
    <col min="257" max="257" width="51.69921875" style="43" customWidth="1"/>
    <col min="258" max="258" width="13.59765625" style="43" customWidth="1"/>
    <col min="259" max="259" width="16.09765625" style="43" customWidth="1"/>
    <col min="260" max="260" width="15.59765625" style="43" customWidth="1"/>
    <col min="261" max="512" width="8.8984375" style="43"/>
    <col min="513" max="513" width="51.69921875" style="43" customWidth="1"/>
    <col min="514" max="514" width="13.59765625" style="43" customWidth="1"/>
    <col min="515" max="515" width="16.09765625" style="43" customWidth="1"/>
    <col min="516" max="516" width="15.59765625" style="43" customWidth="1"/>
    <col min="517" max="768" width="8.8984375" style="43"/>
    <col min="769" max="769" width="51.69921875" style="43" customWidth="1"/>
    <col min="770" max="770" width="13.59765625" style="43" customWidth="1"/>
    <col min="771" max="771" width="16.09765625" style="43" customWidth="1"/>
    <col min="772" max="772" width="15.59765625" style="43" customWidth="1"/>
    <col min="773" max="1024" width="8.8984375" style="43"/>
    <col min="1025" max="1025" width="51.69921875" style="43" customWidth="1"/>
    <col min="1026" max="1026" width="13.59765625" style="43" customWidth="1"/>
    <col min="1027" max="1027" width="16.09765625" style="43" customWidth="1"/>
    <col min="1028" max="1028" width="15.59765625" style="43" customWidth="1"/>
    <col min="1029" max="1280" width="8.8984375" style="43"/>
    <col min="1281" max="1281" width="51.69921875" style="43" customWidth="1"/>
    <col min="1282" max="1282" width="13.59765625" style="43" customWidth="1"/>
    <col min="1283" max="1283" width="16.09765625" style="43" customWidth="1"/>
    <col min="1284" max="1284" width="15.59765625" style="43" customWidth="1"/>
    <col min="1285" max="1536" width="8.8984375" style="43"/>
    <col min="1537" max="1537" width="51.69921875" style="43" customWidth="1"/>
    <col min="1538" max="1538" width="13.59765625" style="43" customWidth="1"/>
    <col min="1539" max="1539" width="16.09765625" style="43" customWidth="1"/>
    <col min="1540" max="1540" width="15.59765625" style="43" customWidth="1"/>
    <col min="1541" max="1792" width="8.8984375" style="43"/>
    <col min="1793" max="1793" width="51.69921875" style="43" customWidth="1"/>
    <col min="1794" max="1794" width="13.59765625" style="43" customWidth="1"/>
    <col min="1795" max="1795" width="16.09765625" style="43" customWidth="1"/>
    <col min="1796" max="1796" width="15.59765625" style="43" customWidth="1"/>
    <col min="1797" max="2048" width="8.8984375" style="43"/>
    <col min="2049" max="2049" width="51.69921875" style="43" customWidth="1"/>
    <col min="2050" max="2050" width="13.59765625" style="43" customWidth="1"/>
    <col min="2051" max="2051" width="16.09765625" style="43" customWidth="1"/>
    <col min="2052" max="2052" width="15.59765625" style="43" customWidth="1"/>
    <col min="2053" max="2304" width="8.8984375" style="43"/>
    <col min="2305" max="2305" width="51.69921875" style="43" customWidth="1"/>
    <col min="2306" max="2306" width="13.59765625" style="43" customWidth="1"/>
    <col min="2307" max="2307" width="16.09765625" style="43" customWidth="1"/>
    <col min="2308" max="2308" width="15.59765625" style="43" customWidth="1"/>
    <col min="2309" max="2560" width="8.8984375" style="43"/>
    <col min="2561" max="2561" width="51.69921875" style="43" customWidth="1"/>
    <col min="2562" max="2562" width="13.59765625" style="43" customWidth="1"/>
    <col min="2563" max="2563" width="16.09765625" style="43" customWidth="1"/>
    <col min="2564" max="2564" width="15.59765625" style="43" customWidth="1"/>
    <col min="2565" max="2816" width="8.8984375" style="43"/>
    <col min="2817" max="2817" width="51.69921875" style="43" customWidth="1"/>
    <col min="2818" max="2818" width="13.59765625" style="43" customWidth="1"/>
    <col min="2819" max="2819" width="16.09765625" style="43" customWidth="1"/>
    <col min="2820" max="2820" width="15.59765625" style="43" customWidth="1"/>
    <col min="2821" max="3072" width="8.8984375" style="43"/>
    <col min="3073" max="3073" width="51.69921875" style="43" customWidth="1"/>
    <col min="3074" max="3074" width="13.59765625" style="43" customWidth="1"/>
    <col min="3075" max="3075" width="16.09765625" style="43" customWidth="1"/>
    <col min="3076" max="3076" width="15.59765625" style="43" customWidth="1"/>
    <col min="3077" max="3328" width="8.8984375" style="43"/>
    <col min="3329" max="3329" width="51.69921875" style="43" customWidth="1"/>
    <col min="3330" max="3330" width="13.59765625" style="43" customWidth="1"/>
    <col min="3331" max="3331" width="16.09765625" style="43" customWidth="1"/>
    <col min="3332" max="3332" width="15.59765625" style="43" customWidth="1"/>
    <col min="3333" max="3584" width="8.8984375" style="43"/>
    <col min="3585" max="3585" width="51.69921875" style="43" customWidth="1"/>
    <col min="3586" max="3586" width="13.59765625" style="43" customWidth="1"/>
    <col min="3587" max="3587" width="16.09765625" style="43" customWidth="1"/>
    <col min="3588" max="3588" width="15.59765625" style="43" customWidth="1"/>
    <col min="3589" max="3840" width="8.8984375" style="43"/>
    <col min="3841" max="3841" width="51.69921875" style="43" customWidth="1"/>
    <col min="3842" max="3842" width="13.59765625" style="43" customWidth="1"/>
    <col min="3843" max="3843" width="16.09765625" style="43" customWidth="1"/>
    <col min="3844" max="3844" width="15.59765625" style="43" customWidth="1"/>
    <col min="3845" max="4096" width="8.8984375" style="43"/>
    <col min="4097" max="4097" width="51.69921875" style="43" customWidth="1"/>
    <col min="4098" max="4098" width="13.59765625" style="43" customWidth="1"/>
    <col min="4099" max="4099" width="16.09765625" style="43" customWidth="1"/>
    <col min="4100" max="4100" width="15.59765625" style="43" customWidth="1"/>
    <col min="4101" max="4352" width="8.8984375" style="43"/>
    <col min="4353" max="4353" width="51.69921875" style="43" customWidth="1"/>
    <col min="4354" max="4354" width="13.59765625" style="43" customWidth="1"/>
    <col min="4355" max="4355" width="16.09765625" style="43" customWidth="1"/>
    <col min="4356" max="4356" width="15.59765625" style="43" customWidth="1"/>
    <col min="4357" max="4608" width="8.8984375" style="43"/>
    <col min="4609" max="4609" width="51.69921875" style="43" customWidth="1"/>
    <col min="4610" max="4610" width="13.59765625" style="43" customWidth="1"/>
    <col min="4611" max="4611" width="16.09765625" style="43" customWidth="1"/>
    <col min="4612" max="4612" width="15.59765625" style="43" customWidth="1"/>
    <col min="4613" max="4864" width="8.8984375" style="43"/>
    <col min="4865" max="4865" width="51.69921875" style="43" customWidth="1"/>
    <col min="4866" max="4866" width="13.59765625" style="43" customWidth="1"/>
    <col min="4867" max="4867" width="16.09765625" style="43" customWidth="1"/>
    <col min="4868" max="4868" width="15.59765625" style="43" customWidth="1"/>
    <col min="4869" max="5120" width="8.8984375" style="43"/>
    <col min="5121" max="5121" width="51.69921875" style="43" customWidth="1"/>
    <col min="5122" max="5122" width="13.59765625" style="43" customWidth="1"/>
    <col min="5123" max="5123" width="16.09765625" style="43" customWidth="1"/>
    <col min="5124" max="5124" width="15.59765625" style="43" customWidth="1"/>
    <col min="5125" max="5376" width="8.8984375" style="43"/>
    <col min="5377" max="5377" width="51.69921875" style="43" customWidth="1"/>
    <col min="5378" max="5378" width="13.59765625" style="43" customWidth="1"/>
    <col min="5379" max="5379" width="16.09765625" style="43" customWidth="1"/>
    <col min="5380" max="5380" width="15.59765625" style="43" customWidth="1"/>
    <col min="5381" max="5632" width="8.8984375" style="43"/>
    <col min="5633" max="5633" width="51.69921875" style="43" customWidth="1"/>
    <col min="5634" max="5634" width="13.59765625" style="43" customWidth="1"/>
    <col min="5635" max="5635" width="16.09765625" style="43" customWidth="1"/>
    <col min="5636" max="5636" width="15.59765625" style="43" customWidth="1"/>
    <col min="5637" max="5888" width="8.8984375" style="43"/>
    <col min="5889" max="5889" width="51.69921875" style="43" customWidth="1"/>
    <col min="5890" max="5890" width="13.59765625" style="43" customWidth="1"/>
    <col min="5891" max="5891" width="16.09765625" style="43" customWidth="1"/>
    <col min="5892" max="5892" width="15.59765625" style="43" customWidth="1"/>
    <col min="5893" max="6144" width="8.8984375" style="43"/>
    <col min="6145" max="6145" width="51.69921875" style="43" customWidth="1"/>
    <col min="6146" max="6146" width="13.59765625" style="43" customWidth="1"/>
    <col min="6147" max="6147" width="16.09765625" style="43" customWidth="1"/>
    <col min="6148" max="6148" width="15.59765625" style="43" customWidth="1"/>
    <col min="6149" max="6400" width="8.8984375" style="43"/>
    <col min="6401" max="6401" width="51.69921875" style="43" customWidth="1"/>
    <col min="6402" max="6402" width="13.59765625" style="43" customWidth="1"/>
    <col min="6403" max="6403" width="16.09765625" style="43" customWidth="1"/>
    <col min="6404" max="6404" width="15.59765625" style="43" customWidth="1"/>
    <col min="6405" max="6656" width="8.8984375" style="43"/>
    <col min="6657" max="6657" width="51.69921875" style="43" customWidth="1"/>
    <col min="6658" max="6658" width="13.59765625" style="43" customWidth="1"/>
    <col min="6659" max="6659" width="16.09765625" style="43" customWidth="1"/>
    <col min="6660" max="6660" width="15.59765625" style="43" customWidth="1"/>
    <col min="6661" max="6912" width="8.8984375" style="43"/>
    <col min="6913" max="6913" width="51.69921875" style="43" customWidth="1"/>
    <col min="6914" max="6914" width="13.59765625" style="43" customWidth="1"/>
    <col min="6915" max="6915" width="16.09765625" style="43" customWidth="1"/>
    <col min="6916" max="6916" width="15.59765625" style="43" customWidth="1"/>
    <col min="6917" max="7168" width="8.8984375" style="43"/>
    <col min="7169" max="7169" width="51.69921875" style="43" customWidth="1"/>
    <col min="7170" max="7170" width="13.59765625" style="43" customWidth="1"/>
    <col min="7171" max="7171" width="16.09765625" style="43" customWidth="1"/>
    <col min="7172" max="7172" width="15.59765625" style="43" customWidth="1"/>
    <col min="7173" max="7424" width="8.8984375" style="43"/>
    <col min="7425" max="7425" width="51.69921875" style="43" customWidth="1"/>
    <col min="7426" max="7426" width="13.59765625" style="43" customWidth="1"/>
    <col min="7427" max="7427" width="16.09765625" style="43" customWidth="1"/>
    <col min="7428" max="7428" width="15.59765625" style="43" customWidth="1"/>
    <col min="7429" max="7680" width="8.8984375" style="43"/>
    <col min="7681" max="7681" width="51.69921875" style="43" customWidth="1"/>
    <col min="7682" max="7682" width="13.59765625" style="43" customWidth="1"/>
    <col min="7683" max="7683" width="16.09765625" style="43" customWidth="1"/>
    <col min="7684" max="7684" width="15.59765625" style="43" customWidth="1"/>
    <col min="7685" max="7936" width="8.8984375" style="43"/>
    <col min="7937" max="7937" width="51.69921875" style="43" customWidth="1"/>
    <col min="7938" max="7938" width="13.59765625" style="43" customWidth="1"/>
    <col min="7939" max="7939" width="16.09765625" style="43" customWidth="1"/>
    <col min="7940" max="7940" width="15.59765625" style="43" customWidth="1"/>
    <col min="7941" max="8192" width="8.8984375" style="43"/>
    <col min="8193" max="8193" width="51.69921875" style="43" customWidth="1"/>
    <col min="8194" max="8194" width="13.59765625" style="43" customWidth="1"/>
    <col min="8195" max="8195" width="16.09765625" style="43" customWidth="1"/>
    <col min="8196" max="8196" width="15.59765625" style="43" customWidth="1"/>
    <col min="8197" max="8448" width="8.8984375" style="43"/>
    <col min="8449" max="8449" width="51.69921875" style="43" customWidth="1"/>
    <col min="8450" max="8450" width="13.59765625" style="43" customWidth="1"/>
    <col min="8451" max="8451" width="16.09765625" style="43" customWidth="1"/>
    <col min="8452" max="8452" width="15.59765625" style="43" customWidth="1"/>
    <col min="8453" max="8704" width="8.8984375" style="43"/>
    <col min="8705" max="8705" width="51.69921875" style="43" customWidth="1"/>
    <col min="8706" max="8706" width="13.59765625" style="43" customWidth="1"/>
    <col min="8707" max="8707" width="16.09765625" style="43" customWidth="1"/>
    <col min="8708" max="8708" width="15.59765625" style="43" customWidth="1"/>
    <col min="8709" max="8960" width="8.8984375" style="43"/>
    <col min="8961" max="8961" width="51.69921875" style="43" customWidth="1"/>
    <col min="8962" max="8962" width="13.59765625" style="43" customWidth="1"/>
    <col min="8963" max="8963" width="16.09765625" style="43" customWidth="1"/>
    <col min="8964" max="8964" width="15.59765625" style="43" customWidth="1"/>
    <col min="8965" max="9216" width="8.8984375" style="43"/>
    <col min="9217" max="9217" width="51.69921875" style="43" customWidth="1"/>
    <col min="9218" max="9218" width="13.59765625" style="43" customWidth="1"/>
    <col min="9219" max="9219" width="16.09765625" style="43" customWidth="1"/>
    <col min="9220" max="9220" width="15.59765625" style="43" customWidth="1"/>
    <col min="9221" max="9472" width="8.8984375" style="43"/>
    <col min="9473" max="9473" width="51.69921875" style="43" customWidth="1"/>
    <col min="9474" max="9474" width="13.59765625" style="43" customWidth="1"/>
    <col min="9475" max="9475" width="16.09765625" style="43" customWidth="1"/>
    <col min="9476" max="9476" width="15.59765625" style="43" customWidth="1"/>
    <col min="9477" max="9728" width="8.8984375" style="43"/>
    <col min="9729" max="9729" width="51.69921875" style="43" customWidth="1"/>
    <col min="9730" max="9730" width="13.59765625" style="43" customWidth="1"/>
    <col min="9731" max="9731" width="16.09765625" style="43" customWidth="1"/>
    <col min="9732" max="9732" width="15.59765625" style="43" customWidth="1"/>
    <col min="9733" max="9984" width="8.8984375" style="43"/>
    <col min="9985" max="9985" width="51.69921875" style="43" customWidth="1"/>
    <col min="9986" max="9986" width="13.59765625" style="43" customWidth="1"/>
    <col min="9987" max="9987" width="16.09765625" style="43" customWidth="1"/>
    <col min="9988" max="9988" width="15.59765625" style="43" customWidth="1"/>
    <col min="9989" max="10240" width="8.8984375" style="43"/>
    <col min="10241" max="10241" width="51.69921875" style="43" customWidth="1"/>
    <col min="10242" max="10242" width="13.59765625" style="43" customWidth="1"/>
    <col min="10243" max="10243" width="16.09765625" style="43" customWidth="1"/>
    <col min="10244" max="10244" width="15.59765625" style="43" customWidth="1"/>
    <col min="10245" max="10496" width="8.8984375" style="43"/>
    <col min="10497" max="10497" width="51.69921875" style="43" customWidth="1"/>
    <col min="10498" max="10498" width="13.59765625" style="43" customWidth="1"/>
    <col min="10499" max="10499" width="16.09765625" style="43" customWidth="1"/>
    <col min="10500" max="10500" width="15.59765625" style="43" customWidth="1"/>
    <col min="10501" max="10752" width="8.8984375" style="43"/>
    <col min="10753" max="10753" width="51.69921875" style="43" customWidth="1"/>
    <col min="10754" max="10754" width="13.59765625" style="43" customWidth="1"/>
    <col min="10755" max="10755" width="16.09765625" style="43" customWidth="1"/>
    <col min="10756" max="10756" width="15.59765625" style="43" customWidth="1"/>
    <col min="10757" max="11008" width="8.8984375" style="43"/>
    <col min="11009" max="11009" width="51.69921875" style="43" customWidth="1"/>
    <col min="11010" max="11010" width="13.59765625" style="43" customWidth="1"/>
    <col min="11011" max="11011" width="16.09765625" style="43" customWidth="1"/>
    <col min="11012" max="11012" width="15.59765625" style="43" customWidth="1"/>
    <col min="11013" max="11264" width="8.8984375" style="43"/>
    <col min="11265" max="11265" width="51.69921875" style="43" customWidth="1"/>
    <col min="11266" max="11266" width="13.59765625" style="43" customWidth="1"/>
    <col min="11267" max="11267" width="16.09765625" style="43" customWidth="1"/>
    <col min="11268" max="11268" width="15.59765625" style="43" customWidth="1"/>
    <col min="11269" max="11520" width="8.8984375" style="43"/>
    <col min="11521" max="11521" width="51.69921875" style="43" customWidth="1"/>
    <col min="11522" max="11522" width="13.59765625" style="43" customWidth="1"/>
    <col min="11523" max="11523" width="16.09765625" style="43" customWidth="1"/>
    <col min="11524" max="11524" width="15.59765625" style="43" customWidth="1"/>
    <col min="11525" max="11776" width="8.8984375" style="43"/>
    <col min="11777" max="11777" width="51.69921875" style="43" customWidth="1"/>
    <col min="11778" max="11778" width="13.59765625" style="43" customWidth="1"/>
    <col min="11779" max="11779" width="16.09765625" style="43" customWidth="1"/>
    <col min="11780" max="11780" width="15.59765625" style="43" customWidth="1"/>
    <col min="11781" max="12032" width="8.8984375" style="43"/>
    <col min="12033" max="12033" width="51.69921875" style="43" customWidth="1"/>
    <col min="12034" max="12034" width="13.59765625" style="43" customWidth="1"/>
    <col min="12035" max="12035" width="16.09765625" style="43" customWidth="1"/>
    <col min="12036" max="12036" width="15.59765625" style="43" customWidth="1"/>
    <col min="12037" max="12288" width="8.8984375" style="43"/>
    <col min="12289" max="12289" width="51.69921875" style="43" customWidth="1"/>
    <col min="12290" max="12290" width="13.59765625" style="43" customWidth="1"/>
    <col min="12291" max="12291" width="16.09765625" style="43" customWidth="1"/>
    <col min="12292" max="12292" width="15.59765625" style="43" customWidth="1"/>
    <col min="12293" max="12544" width="8.8984375" style="43"/>
    <col min="12545" max="12545" width="51.69921875" style="43" customWidth="1"/>
    <col min="12546" max="12546" width="13.59765625" style="43" customWidth="1"/>
    <col min="12547" max="12547" width="16.09765625" style="43" customWidth="1"/>
    <col min="12548" max="12548" width="15.59765625" style="43" customWidth="1"/>
    <col min="12549" max="12800" width="8.8984375" style="43"/>
    <col min="12801" max="12801" width="51.69921875" style="43" customWidth="1"/>
    <col min="12802" max="12802" width="13.59765625" style="43" customWidth="1"/>
    <col min="12803" max="12803" width="16.09765625" style="43" customWidth="1"/>
    <col min="12804" max="12804" width="15.59765625" style="43" customWidth="1"/>
    <col min="12805" max="13056" width="8.8984375" style="43"/>
    <col min="13057" max="13057" width="51.69921875" style="43" customWidth="1"/>
    <col min="13058" max="13058" width="13.59765625" style="43" customWidth="1"/>
    <col min="13059" max="13059" width="16.09765625" style="43" customWidth="1"/>
    <col min="13060" max="13060" width="15.59765625" style="43" customWidth="1"/>
    <col min="13061" max="13312" width="8.8984375" style="43"/>
    <col min="13313" max="13313" width="51.69921875" style="43" customWidth="1"/>
    <col min="13314" max="13314" width="13.59765625" style="43" customWidth="1"/>
    <col min="13315" max="13315" width="16.09765625" style="43" customWidth="1"/>
    <col min="13316" max="13316" width="15.59765625" style="43" customWidth="1"/>
    <col min="13317" max="13568" width="8.8984375" style="43"/>
    <col min="13569" max="13569" width="51.69921875" style="43" customWidth="1"/>
    <col min="13570" max="13570" width="13.59765625" style="43" customWidth="1"/>
    <col min="13571" max="13571" width="16.09765625" style="43" customWidth="1"/>
    <col min="13572" max="13572" width="15.59765625" style="43" customWidth="1"/>
    <col min="13573" max="13824" width="8.8984375" style="43"/>
    <col min="13825" max="13825" width="51.69921875" style="43" customWidth="1"/>
    <col min="13826" max="13826" width="13.59765625" style="43" customWidth="1"/>
    <col min="13827" max="13827" width="16.09765625" style="43" customWidth="1"/>
    <col min="13828" max="13828" width="15.59765625" style="43" customWidth="1"/>
    <col min="13829" max="14080" width="8.8984375" style="43"/>
    <col min="14081" max="14081" width="51.69921875" style="43" customWidth="1"/>
    <col min="14082" max="14082" width="13.59765625" style="43" customWidth="1"/>
    <col min="14083" max="14083" width="16.09765625" style="43" customWidth="1"/>
    <col min="14084" max="14084" width="15.59765625" style="43" customWidth="1"/>
    <col min="14085" max="14336" width="8.8984375" style="43"/>
    <col min="14337" max="14337" width="51.69921875" style="43" customWidth="1"/>
    <col min="14338" max="14338" width="13.59765625" style="43" customWidth="1"/>
    <col min="14339" max="14339" width="16.09765625" style="43" customWidth="1"/>
    <col min="14340" max="14340" width="15.59765625" style="43" customWidth="1"/>
    <col min="14341" max="14592" width="8.8984375" style="43"/>
    <col min="14593" max="14593" width="51.69921875" style="43" customWidth="1"/>
    <col min="14594" max="14594" width="13.59765625" style="43" customWidth="1"/>
    <col min="14595" max="14595" width="16.09765625" style="43" customWidth="1"/>
    <col min="14596" max="14596" width="15.59765625" style="43" customWidth="1"/>
    <col min="14597" max="14848" width="8.8984375" style="43"/>
    <col min="14849" max="14849" width="51.69921875" style="43" customWidth="1"/>
    <col min="14850" max="14850" width="13.59765625" style="43" customWidth="1"/>
    <col min="14851" max="14851" width="16.09765625" style="43" customWidth="1"/>
    <col min="14852" max="14852" width="15.59765625" style="43" customWidth="1"/>
    <col min="14853" max="15104" width="8.8984375" style="43"/>
    <col min="15105" max="15105" width="51.69921875" style="43" customWidth="1"/>
    <col min="15106" max="15106" width="13.59765625" style="43" customWidth="1"/>
    <col min="15107" max="15107" width="16.09765625" style="43" customWidth="1"/>
    <col min="15108" max="15108" width="15.59765625" style="43" customWidth="1"/>
    <col min="15109" max="15360" width="8.8984375" style="43"/>
    <col min="15361" max="15361" width="51.69921875" style="43" customWidth="1"/>
    <col min="15362" max="15362" width="13.59765625" style="43" customWidth="1"/>
    <col min="15363" max="15363" width="16.09765625" style="43" customWidth="1"/>
    <col min="15364" max="15364" width="15.59765625" style="43" customWidth="1"/>
    <col min="15365" max="15616" width="8.8984375" style="43"/>
    <col min="15617" max="15617" width="51.69921875" style="43" customWidth="1"/>
    <col min="15618" max="15618" width="13.59765625" style="43" customWidth="1"/>
    <col min="15619" max="15619" width="16.09765625" style="43" customWidth="1"/>
    <col min="15620" max="15620" width="15.59765625" style="43" customWidth="1"/>
    <col min="15621" max="15872" width="8.8984375" style="43"/>
    <col min="15873" max="15873" width="51.69921875" style="43" customWidth="1"/>
    <col min="15874" max="15874" width="13.59765625" style="43" customWidth="1"/>
    <col min="15875" max="15875" width="16.09765625" style="43" customWidth="1"/>
    <col min="15876" max="15876" width="15.59765625" style="43" customWidth="1"/>
    <col min="15877" max="16128" width="8.8984375" style="43"/>
    <col min="16129" max="16129" width="51.69921875" style="43" customWidth="1"/>
    <col min="16130" max="16130" width="13.59765625" style="43" customWidth="1"/>
    <col min="16131" max="16131" width="16.09765625" style="43" customWidth="1"/>
    <col min="16132" max="16132" width="15.59765625" style="43" customWidth="1"/>
    <col min="16133" max="16384" width="8.8984375" style="43"/>
  </cols>
  <sheetData>
    <row r="1" spans="1:4" s="26" customFormat="1" ht="19.95" x14ac:dyDescent="0.35">
      <c r="A1" s="349" t="s">
        <v>80</v>
      </c>
      <c r="B1" s="349"/>
      <c r="C1" s="349"/>
      <c r="D1" s="349"/>
    </row>
    <row r="2" spans="1:4" s="26" customFormat="1" ht="19.95" x14ac:dyDescent="0.35">
      <c r="A2" s="349" t="s">
        <v>183</v>
      </c>
      <c r="B2" s="349"/>
      <c r="C2" s="349"/>
      <c r="D2" s="349"/>
    </row>
    <row r="3" spans="1:4" s="26" customFormat="1" ht="17.75" x14ac:dyDescent="0.35">
      <c r="A3" s="330" t="s">
        <v>47</v>
      </c>
      <c r="B3" s="330"/>
      <c r="C3" s="330"/>
      <c r="D3" s="330"/>
    </row>
    <row r="4" spans="1:4" s="29" customFormat="1" ht="12.05" customHeight="1" x14ac:dyDescent="0.2">
      <c r="A4" s="27"/>
      <c r="B4" s="27"/>
      <c r="C4" s="27"/>
      <c r="D4" s="27"/>
    </row>
    <row r="5" spans="1:4" s="29" customFormat="1" ht="20.25" customHeight="1" x14ac:dyDescent="0.2">
      <c r="A5" s="332"/>
      <c r="B5" s="350" t="s">
        <v>81</v>
      </c>
      <c r="C5" s="351" t="s">
        <v>82</v>
      </c>
      <c r="D5" s="352" t="s">
        <v>83</v>
      </c>
    </row>
    <row r="6" spans="1:4" s="29" customFormat="1" ht="43.5" customHeight="1" x14ac:dyDescent="0.2">
      <c r="A6" s="332"/>
      <c r="B6" s="350"/>
      <c r="C6" s="351"/>
      <c r="D6" s="352"/>
    </row>
    <row r="7" spans="1:4" s="83" customFormat="1" ht="34.5" customHeight="1" x14ac:dyDescent="0.3">
      <c r="A7" s="49" t="s">
        <v>14</v>
      </c>
      <c r="B7" s="69">
        <f>SUM(B8:B31)</f>
        <v>760</v>
      </c>
      <c r="C7" s="69">
        <f>SUM(C8:C31)</f>
        <v>2576</v>
      </c>
      <c r="D7" s="82">
        <f>ROUND(C7/B7,0)</f>
        <v>3</v>
      </c>
    </row>
    <row r="8" spans="1:4" ht="19.149999999999999" customHeight="1" x14ac:dyDescent="0.25">
      <c r="A8" s="38" t="s">
        <v>48</v>
      </c>
      <c r="B8" s="39">
        <v>154</v>
      </c>
      <c r="C8" s="39">
        <v>1069</v>
      </c>
      <c r="D8" s="82">
        <f t="shared" ref="D8:D30" si="0">ROUND(C8/B8,0)</f>
        <v>7</v>
      </c>
    </row>
    <row r="9" spans="1:4" ht="19.149999999999999" customHeight="1" x14ac:dyDescent="0.25">
      <c r="A9" s="38" t="s">
        <v>49</v>
      </c>
      <c r="B9" s="39">
        <v>1</v>
      </c>
      <c r="C9" s="39">
        <v>36</v>
      </c>
      <c r="D9" s="82">
        <f t="shared" si="0"/>
        <v>36</v>
      </c>
    </row>
    <row r="10" spans="1:4" s="46" customFormat="1" ht="19.149999999999999" customHeight="1" x14ac:dyDescent="0.3">
      <c r="A10" s="38" t="s">
        <v>50</v>
      </c>
      <c r="B10" s="39">
        <v>0</v>
      </c>
      <c r="C10" s="39">
        <v>2</v>
      </c>
      <c r="D10" s="82"/>
    </row>
    <row r="11" spans="1:4" ht="19.149999999999999" customHeight="1" x14ac:dyDescent="0.25">
      <c r="A11" s="38" t="s">
        <v>51</v>
      </c>
      <c r="B11" s="39">
        <v>9</v>
      </c>
      <c r="C11" s="39">
        <v>57</v>
      </c>
      <c r="D11" s="82">
        <f t="shared" si="0"/>
        <v>6</v>
      </c>
    </row>
    <row r="12" spans="1:4" ht="19.149999999999999" customHeight="1" x14ac:dyDescent="0.25">
      <c r="A12" s="38" t="s">
        <v>52</v>
      </c>
      <c r="B12" s="39">
        <v>70</v>
      </c>
      <c r="C12" s="39">
        <v>60</v>
      </c>
      <c r="D12" s="82">
        <f t="shared" si="0"/>
        <v>1</v>
      </c>
    </row>
    <row r="13" spans="1:4" ht="31.05" x14ac:dyDescent="0.25">
      <c r="A13" s="38" t="s">
        <v>53</v>
      </c>
      <c r="B13" s="39">
        <v>6</v>
      </c>
      <c r="C13" s="39">
        <v>35</v>
      </c>
      <c r="D13" s="82">
        <f t="shared" si="0"/>
        <v>6</v>
      </c>
    </row>
    <row r="14" spans="1:4" ht="46.15" customHeight="1" x14ac:dyDescent="0.25">
      <c r="A14" s="38" t="s">
        <v>54</v>
      </c>
      <c r="B14" s="39">
        <v>49</v>
      </c>
      <c r="C14" s="39">
        <v>47</v>
      </c>
      <c r="D14" s="82">
        <f t="shared" si="0"/>
        <v>1</v>
      </c>
    </row>
    <row r="15" spans="1:4" ht="17.2" x14ac:dyDescent="0.25">
      <c r="A15" s="38" t="s">
        <v>55</v>
      </c>
      <c r="B15" s="39">
        <v>38</v>
      </c>
      <c r="C15" s="39">
        <v>66</v>
      </c>
      <c r="D15" s="82">
        <f t="shared" si="0"/>
        <v>2</v>
      </c>
    </row>
    <row r="16" spans="1:4" ht="31.05" x14ac:dyDescent="0.25">
      <c r="A16" s="38" t="s">
        <v>56</v>
      </c>
      <c r="B16" s="39">
        <v>17</v>
      </c>
      <c r="C16" s="39">
        <v>79</v>
      </c>
      <c r="D16" s="82">
        <f t="shared" si="0"/>
        <v>5</v>
      </c>
    </row>
    <row r="17" spans="1:4" ht="31.05" x14ac:dyDescent="0.25">
      <c r="A17" s="38" t="s">
        <v>57</v>
      </c>
      <c r="B17" s="39">
        <v>0</v>
      </c>
      <c r="C17" s="39">
        <v>3</v>
      </c>
      <c r="D17" s="82">
        <v>3</v>
      </c>
    </row>
    <row r="18" spans="1:4" ht="19.149999999999999" customHeight="1" x14ac:dyDescent="0.25">
      <c r="A18" s="38" t="s">
        <v>58</v>
      </c>
      <c r="B18" s="39">
        <v>19</v>
      </c>
      <c r="C18" s="39">
        <v>52</v>
      </c>
      <c r="D18" s="82">
        <f t="shared" si="0"/>
        <v>3</v>
      </c>
    </row>
    <row r="19" spans="1:4" ht="31.05" x14ac:dyDescent="0.25">
      <c r="A19" s="38" t="s">
        <v>59</v>
      </c>
      <c r="B19" s="39">
        <v>21</v>
      </c>
      <c r="C19" s="39">
        <v>44</v>
      </c>
      <c r="D19" s="82">
        <f t="shared" si="0"/>
        <v>2</v>
      </c>
    </row>
    <row r="20" spans="1:4" ht="19.149999999999999" customHeight="1" x14ac:dyDescent="0.25">
      <c r="A20" s="38" t="s">
        <v>60</v>
      </c>
      <c r="B20" s="39">
        <v>139</v>
      </c>
      <c r="C20" s="39">
        <v>169</v>
      </c>
      <c r="D20" s="82">
        <f t="shared" si="0"/>
        <v>1</v>
      </c>
    </row>
    <row r="21" spans="1:4" ht="19.149999999999999" customHeight="1" x14ac:dyDescent="0.25">
      <c r="A21" s="38" t="s">
        <v>61</v>
      </c>
      <c r="B21" s="39">
        <v>40</v>
      </c>
      <c r="C21" s="39">
        <v>278</v>
      </c>
      <c r="D21" s="82">
        <f t="shared" si="0"/>
        <v>7</v>
      </c>
    </row>
    <row r="22" spans="1:4" ht="19.149999999999999" customHeight="1" x14ac:dyDescent="0.25">
      <c r="A22" s="38" t="s">
        <v>62</v>
      </c>
      <c r="B22" s="39">
        <v>18</v>
      </c>
      <c r="C22" s="39">
        <v>63</v>
      </c>
      <c r="D22" s="82">
        <f t="shared" si="0"/>
        <v>4</v>
      </c>
    </row>
    <row r="23" spans="1:4" ht="31.05" x14ac:dyDescent="0.25">
      <c r="A23" s="38" t="s">
        <v>63</v>
      </c>
      <c r="B23" s="39">
        <v>49</v>
      </c>
      <c r="C23" s="39">
        <v>92</v>
      </c>
      <c r="D23" s="82">
        <f t="shared" si="0"/>
        <v>2</v>
      </c>
    </row>
    <row r="24" spans="1:4" ht="31.05" x14ac:dyDescent="0.25">
      <c r="A24" s="38" t="s">
        <v>64</v>
      </c>
      <c r="B24" s="39">
        <v>1</v>
      </c>
      <c r="C24" s="39">
        <v>22</v>
      </c>
      <c r="D24" s="82">
        <f t="shared" si="0"/>
        <v>22</v>
      </c>
    </row>
    <row r="25" spans="1:4" ht="19.149999999999999" customHeight="1" x14ac:dyDescent="0.25">
      <c r="A25" s="38" t="s">
        <v>65</v>
      </c>
      <c r="B25" s="39">
        <v>12</v>
      </c>
      <c r="C25" s="39">
        <v>31</v>
      </c>
      <c r="D25" s="82">
        <f t="shared" si="0"/>
        <v>3</v>
      </c>
    </row>
    <row r="26" spans="1:4" ht="19.149999999999999" customHeight="1" x14ac:dyDescent="0.25">
      <c r="A26" s="38" t="s">
        <v>66</v>
      </c>
      <c r="B26" s="39">
        <v>44</v>
      </c>
      <c r="C26" s="39">
        <v>62</v>
      </c>
      <c r="D26" s="82">
        <f t="shared" si="0"/>
        <v>1</v>
      </c>
    </row>
    <row r="27" spans="1:4" ht="31.05" x14ac:dyDescent="0.25">
      <c r="A27" s="38" t="s">
        <v>67</v>
      </c>
      <c r="B27" s="39">
        <v>18</v>
      </c>
      <c r="C27" s="39">
        <v>18</v>
      </c>
      <c r="D27" s="82">
        <f t="shared" si="0"/>
        <v>1</v>
      </c>
    </row>
    <row r="28" spans="1:4" ht="23.4" customHeight="1" x14ac:dyDescent="0.25">
      <c r="A28" s="38" t="s">
        <v>68</v>
      </c>
      <c r="B28" s="39">
        <v>6</v>
      </c>
      <c r="C28" s="39">
        <v>48</v>
      </c>
      <c r="D28" s="82">
        <f t="shared" si="0"/>
        <v>8</v>
      </c>
    </row>
    <row r="29" spans="1:4" ht="23.4" customHeight="1" x14ac:dyDescent="0.25">
      <c r="A29" s="38" t="s">
        <v>69</v>
      </c>
      <c r="B29" s="39">
        <v>36</v>
      </c>
      <c r="C29" s="39">
        <v>68</v>
      </c>
      <c r="D29" s="82">
        <f t="shared" si="0"/>
        <v>2</v>
      </c>
    </row>
    <row r="30" spans="1:4" ht="23.4" customHeight="1" x14ac:dyDescent="0.25">
      <c r="A30" s="38" t="s">
        <v>70</v>
      </c>
      <c r="B30" s="39">
        <v>8</v>
      </c>
      <c r="C30" s="39">
        <v>103</v>
      </c>
      <c r="D30" s="82">
        <f t="shared" si="0"/>
        <v>13</v>
      </c>
    </row>
    <row r="31" spans="1:4" ht="23.4" customHeight="1" x14ac:dyDescent="0.25">
      <c r="A31" s="38" t="s">
        <v>71</v>
      </c>
      <c r="B31" s="39">
        <v>5</v>
      </c>
      <c r="C31" s="39">
        <v>72</v>
      </c>
      <c r="D31" s="82">
        <f>ROUND(C31/B31,0)</f>
        <v>14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C14" sqref="C14"/>
    </sheetView>
  </sheetViews>
  <sheetFormatPr defaultColWidth="8.8984375" defaultRowHeight="12.75" x14ac:dyDescent="0.25"/>
  <cols>
    <col min="1" max="1" width="56.8984375" style="43" customWidth="1"/>
    <col min="2" max="2" width="24" style="43" customWidth="1"/>
    <col min="3" max="3" width="23.3984375" style="43" customWidth="1"/>
    <col min="4" max="4" width="21.59765625" style="43" customWidth="1"/>
    <col min="5" max="256" width="8.8984375" style="43"/>
    <col min="257" max="257" width="55.296875" style="43" customWidth="1"/>
    <col min="258" max="258" width="24" style="43" customWidth="1"/>
    <col min="259" max="259" width="23.3984375" style="43" customWidth="1"/>
    <col min="260" max="260" width="21.59765625" style="43" customWidth="1"/>
    <col min="261" max="512" width="8.8984375" style="43"/>
    <col min="513" max="513" width="55.296875" style="43" customWidth="1"/>
    <col min="514" max="514" width="24" style="43" customWidth="1"/>
    <col min="515" max="515" width="23.3984375" style="43" customWidth="1"/>
    <col min="516" max="516" width="21.59765625" style="43" customWidth="1"/>
    <col min="517" max="768" width="8.8984375" style="43"/>
    <col min="769" max="769" width="55.296875" style="43" customWidth="1"/>
    <col min="770" max="770" width="24" style="43" customWidth="1"/>
    <col min="771" max="771" width="23.3984375" style="43" customWidth="1"/>
    <col min="772" max="772" width="21.59765625" style="43" customWidth="1"/>
    <col min="773" max="1024" width="8.8984375" style="43"/>
    <col min="1025" max="1025" width="55.296875" style="43" customWidth="1"/>
    <col min="1026" max="1026" width="24" style="43" customWidth="1"/>
    <col min="1027" max="1027" width="23.3984375" style="43" customWidth="1"/>
    <col min="1028" max="1028" width="21.59765625" style="43" customWidth="1"/>
    <col min="1029" max="1280" width="8.8984375" style="43"/>
    <col min="1281" max="1281" width="55.296875" style="43" customWidth="1"/>
    <col min="1282" max="1282" width="24" style="43" customWidth="1"/>
    <col min="1283" max="1283" width="23.3984375" style="43" customWidth="1"/>
    <col min="1284" max="1284" width="21.59765625" style="43" customWidth="1"/>
    <col min="1285" max="1536" width="8.8984375" style="43"/>
    <col min="1537" max="1537" width="55.296875" style="43" customWidth="1"/>
    <col min="1538" max="1538" width="24" style="43" customWidth="1"/>
    <col min="1539" max="1539" width="23.3984375" style="43" customWidth="1"/>
    <col min="1540" max="1540" width="21.59765625" style="43" customWidth="1"/>
    <col min="1541" max="1792" width="8.8984375" style="43"/>
    <col min="1793" max="1793" width="55.296875" style="43" customWidth="1"/>
    <col min="1794" max="1794" width="24" style="43" customWidth="1"/>
    <col min="1795" max="1795" width="23.3984375" style="43" customWidth="1"/>
    <col min="1796" max="1796" width="21.59765625" style="43" customWidth="1"/>
    <col min="1797" max="2048" width="8.8984375" style="43"/>
    <col min="2049" max="2049" width="55.296875" style="43" customWidth="1"/>
    <col min="2050" max="2050" width="24" style="43" customWidth="1"/>
    <col min="2051" max="2051" width="23.3984375" style="43" customWidth="1"/>
    <col min="2052" max="2052" width="21.59765625" style="43" customWidth="1"/>
    <col min="2053" max="2304" width="8.8984375" style="43"/>
    <col min="2305" max="2305" width="55.296875" style="43" customWidth="1"/>
    <col min="2306" max="2306" width="24" style="43" customWidth="1"/>
    <col min="2307" max="2307" width="23.3984375" style="43" customWidth="1"/>
    <col min="2308" max="2308" width="21.59765625" style="43" customWidth="1"/>
    <col min="2309" max="2560" width="8.8984375" style="43"/>
    <col min="2561" max="2561" width="55.296875" style="43" customWidth="1"/>
    <col min="2562" max="2562" width="24" style="43" customWidth="1"/>
    <col min="2563" max="2563" width="23.3984375" style="43" customWidth="1"/>
    <col min="2564" max="2564" width="21.59765625" style="43" customWidth="1"/>
    <col min="2565" max="2816" width="8.8984375" style="43"/>
    <col min="2817" max="2817" width="55.296875" style="43" customWidth="1"/>
    <col min="2818" max="2818" width="24" style="43" customWidth="1"/>
    <col min="2819" max="2819" width="23.3984375" style="43" customWidth="1"/>
    <col min="2820" max="2820" width="21.59765625" style="43" customWidth="1"/>
    <col min="2821" max="3072" width="8.8984375" style="43"/>
    <col min="3073" max="3073" width="55.296875" style="43" customWidth="1"/>
    <col min="3074" max="3074" width="24" style="43" customWidth="1"/>
    <col min="3075" max="3075" width="23.3984375" style="43" customWidth="1"/>
    <col min="3076" max="3076" width="21.59765625" style="43" customWidth="1"/>
    <col min="3077" max="3328" width="8.8984375" style="43"/>
    <col min="3329" max="3329" width="55.296875" style="43" customWidth="1"/>
    <col min="3330" max="3330" width="24" style="43" customWidth="1"/>
    <col min="3331" max="3331" width="23.3984375" style="43" customWidth="1"/>
    <col min="3332" max="3332" width="21.59765625" style="43" customWidth="1"/>
    <col min="3333" max="3584" width="8.8984375" style="43"/>
    <col min="3585" max="3585" width="55.296875" style="43" customWidth="1"/>
    <col min="3586" max="3586" width="24" style="43" customWidth="1"/>
    <col min="3587" max="3587" width="23.3984375" style="43" customWidth="1"/>
    <col min="3588" max="3588" width="21.59765625" style="43" customWidth="1"/>
    <col min="3589" max="3840" width="8.8984375" style="43"/>
    <col min="3841" max="3841" width="55.296875" style="43" customWidth="1"/>
    <col min="3842" max="3842" width="24" style="43" customWidth="1"/>
    <col min="3843" max="3843" width="23.3984375" style="43" customWidth="1"/>
    <col min="3844" max="3844" width="21.59765625" style="43" customWidth="1"/>
    <col min="3845" max="4096" width="8.8984375" style="43"/>
    <col min="4097" max="4097" width="55.296875" style="43" customWidth="1"/>
    <col min="4098" max="4098" width="24" style="43" customWidth="1"/>
    <col min="4099" max="4099" width="23.3984375" style="43" customWidth="1"/>
    <col min="4100" max="4100" width="21.59765625" style="43" customWidth="1"/>
    <col min="4101" max="4352" width="8.8984375" style="43"/>
    <col min="4353" max="4353" width="55.296875" style="43" customWidth="1"/>
    <col min="4354" max="4354" width="24" style="43" customWidth="1"/>
    <col min="4355" max="4355" width="23.3984375" style="43" customWidth="1"/>
    <col min="4356" max="4356" width="21.59765625" style="43" customWidth="1"/>
    <col min="4357" max="4608" width="8.8984375" style="43"/>
    <col min="4609" max="4609" width="55.296875" style="43" customWidth="1"/>
    <col min="4610" max="4610" width="24" style="43" customWidth="1"/>
    <col min="4611" max="4611" width="23.3984375" style="43" customWidth="1"/>
    <col min="4612" max="4612" width="21.59765625" style="43" customWidth="1"/>
    <col min="4613" max="4864" width="8.8984375" style="43"/>
    <col min="4865" max="4865" width="55.296875" style="43" customWidth="1"/>
    <col min="4866" max="4866" width="24" style="43" customWidth="1"/>
    <col min="4867" max="4867" width="23.3984375" style="43" customWidth="1"/>
    <col min="4868" max="4868" width="21.59765625" style="43" customWidth="1"/>
    <col min="4869" max="5120" width="8.8984375" style="43"/>
    <col min="5121" max="5121" width="55.296875" style="43" customWidth="1"/>
    <col min="5122" max="5122" width="24" style="43" customWidth="1"/>
    <col min="5123" max="5123" width="23.3984375" style="43" customWidth="1"/>
    <col min="5124" max="5124" width="21.59765625" style="43" customWidth="1"/>
    <col min="5125" max="5376" width="8.8984375" style="43"/>
    <col min="5377" max="5377" width="55.296875" style="43" customWidth="1"/>
    <col min="5378" max="5378" width="24" style="43" customWidth="1"/>
    <col min="5379" max="5379" width="23.3984375" style="43" customWidth="1"/>
    <col min="5380" max="5380" width="21.59765625" style="43" customWidth="1"/>
    <col min="5381" max="5632" width="8.8984375" style="43"/>
    <col min="5633" max="5633" width="55.296875" style="43" customWidth="1"/>
    <col min="5634" max="5634" width="24" style="43" customWidth="1"/>
    <col min="5635" max="5635" width="23.3984375" style="43" customWidth="1"/>
    <col min="5636" max="5636" width="21.59765625" style="43" customWidth="1"/>
    <col min="5637" max="5888" width="8.8984375" style="43"/>
    <col min="5889" max="5889" width="55.296875" style="43" customWidth="1"/>
    <col min="5890" max="5890" width="24" style="43" customWidth="1"/>
    <col min="5891" max="5891" width="23.3984375" style="43" customWidth="1"/>
    <col min="5892" max="5892" width="21.59765625" style="43" customWidth="1"/>
    <col min="5893" max="6144" width="8.8984375" style="43"/>
    <col min="6145" max="6145" width="55.296875" style="43" customWidth="1"/>
    <col min="6146" max="6146" width="24" style="43" customWidth="1"/>
    <col min="6147" max="6147" width="23.3984375" style="43" customWidth="1"/>
    <col min="6148" max="6148" width="21.59765625" style="43" customWidth="1"/>
    <col min="6149" max="6400" width="8.8984375" style="43"/>
    <col min="6401" max="6401" width="55.296875" style="43" customWidth="1"/>
    <col min="6402" max="6402" width="24" style="43" customWidth="1"/>
    <col min="6403" max="6403" width="23.3984375" style="43" customWidth="1"/>
    <col min="6404" max="6404" width="21.59765625" style="43" customWidth="1"/>
    <col min="6405" max="6656" width="8.8984375" style="43"/>
    <col min="6657" max="6657" width="55.296875" style="43" customWidth="1"/>
    <col min="6658" max="6658" width="24" style="43" customWidth="1"/>
    <col min="6659" max="6659" width="23.3984375" style="43" customWidth="1"/>
    <col min="6660" max="6660" width="21.59765625" style="43" customWidth="1"/>
    <col min="6661" max="6912" width="8.8984375" style="43"/>
    <col min="6913" max="6913" width="55.296875" style="43" customWidth="1"/>
    <col min="6914" max="6914" width="24" style="43" customWidth="1"/>
    <col min="6915" max="6915" width="23.3984375" style="43" customWidth="1"/>
    <col min="6916" max="6916" width="21.59765625" style="43" customWidth="1"/>
    <col min="6917" max="7168" width="8.8984375" style="43"/>
    <col min="7169" max="7169" width="55.296875" style="43" customWidth="1"/>
    <col min="7170" max="7170" width="24" style="43" customWidth="1"/>
    <col min="7171" max="7171" width="23.3984375" style="43" customWidth="1"/>
    <col min="7172" max="7172" width="21.59765625" style="43" customWidth="1"/>
    <col min="7173" max="7424" width="8.8984375" style="43"/>
    <col min="7425" max="7425" width="55.296875" style="43" customWidth="1"/>
    <col min="7426" max="7426" width="24" style="43" customWidth="1"/>
    <col min="7427" max="7427" width="23.3984375" style="43" customWidth="1"/>
    <col min="7428" max="7428" width="21.59765625" style="43" customWidth="1"/>
    <col min="7429" max="7680" width="8.8984375" style="43"/>
    <col min="7681" max="7681" width="55.296875" style="43" customWidth="1"/>
    <col min="7682" max="7682" width="24" style="43" customWidth="1"/>
    <col min="7683" max="7683" width="23.3984375" style="43" customWidth="1"/>
    <col min="7684" max="7684" width="21.59765625" style="43" customWidth="1"/>
    <col min="7685" max="7936" width="8.8984375" style="43"/>
    <col min="7937" max="7937" width="55.296875" style="43" customWidth="1"/>
    <col min="7938" max="7938" width="24" style="43" customWidth="1"/>
    <col min="7939" max="7939" width="23.3984375" style="43" customWidth="1"/>
    <col min="7940" max="7940" width="21.59765625" style="43" customWidth="1"/>
    <col min="7941" max="8192" width="8.8984375" style="43"/>
    <col min="8193" max="8193" width="55.296875" style="43" customWidth="1"/>
    <col min="8194" max="8194" width="24" style="43" customWidth="1"/>
    <col min="8195" max="8195" width="23.3984375" style="43" customWidth="1"/>
    <col min="8196" max="8196" width="21.59765625" style="43" customWidth="1"/>
    <col min="8197" max="8448" width="8.8984375" style="43"/>
    <col min="8449" max="8449" width="55.296875" style="43" customWidth="1"/>
    <col min="8450" max="8450" width="24" style="43" customWidth="1"/>
    <col min="8451" max="8451" width="23.3984375" style="43" customWidth="1"/>
    <col min="8452" max="8452" width="21.59765625" style="43" customWidth="1"/>
    <col min="8453" max="8704" width="8.8984375" style="43"/>
    <col min="8705" max="8705" width="55.296875" style="43" customWidth="1"/>
    <col min="8706" max="8706" width="24" style="43" customWidth="1"/>
    <col min="8707" max="8707" width="23.3984375" style="43" customWidth="1"/>
    <col min="8708" max="8708" width="21.59765625" style="43" customWidth="1"/>
    <col min="8709" max="8960" width="8.8984375" style="43"/>
    <col min="8961" max="8961" width="55.296875" style="43" customWidth="1"/>
    <col min="8962" max="8962" width="24" style="43" customWidth="1"/>
    <col min="8963" max="8963" width="23.3984375" style="43" customWidth="1"/>
    <col min="8964" max="8964" width="21.59765625" style="43" customWidth="1"/>
    <col min="8965" max="9216" width="8.8984375" style="43"/>
    <col min="9217" max="9217" width="55.296875" style="43" customWidth="1"/>
    <col min="9218" max="9218" width="24" style="43" customWidth="1"/>
    <col min="9219" max="9219" width="23.3984375" style="43" customWidth="1"/>
    <col min="9220" max="9220" width="21.59765625" style="43" customWidth="1"/>
    <col min="9221" max="9472" width="8.8984375" style="43"/>
    <col min="9473" max="9473" width="55.296875" style="43" customWidth="1"/>
    <col min="9474" max="9474" width="24" style="43" customWidth="1"/>
    <col min="9475" max="9475" width="23.3984375" style="43" customWidth="1"/>
    <col min="9476" max="9476" width="21.59765625" style="43" customWidth="1"/>
    <col min="9477" max="9728" width="8.8984375" style="43"/>
    <col min="9729" max="9729" width="55.296875" style="43" customWidth="1"/>
    <col min="9730" max="9730" width="24" style="43" customWidth="1"/>
    <col min="9731" max="9731" width="23.3984375" style="43" customWidth="1"/>
    <col min="9732" max="9732" width="21.59765625" style="43" customWidth="1"/>
    <col min="9733" max="9984" width="8.8984375" style="43"/>
    <col min="9985" max="9985" width="55.296875" style="43" customWidth="1"/>
    <col min="9986" max="9986" width="24" style="43" customWidth="1"/>
    <col min="9987" max="9987" width="23.3984375" style="43" customWidth="1"/>
    <col min="9988" max="9988" width="21.59765625" style="43" customWidth="1"/>
    <col min="9989" max="10240" width="8.8984375" style="43"/>
    <col min="10241" max="10241" width="55.296875" style="43" customWidth="1"/>
    <col min="10242" max="10242" width="24" style="43" customWidth="1"/>
    <col min="10243" max="10243" width="23.3984375" style="43" customWidth="1"/>
    <col min="10244" max="10244" width="21.59765625" style="43" customWidth="1"/>
    <col min="10245" max="10496" width="8.8984375" style="43"/>
    <col min="10497" max="10497" width="55.296875" style="43" customWidth="1"/>
    <col min="10498" max="10498" width="24" style="43" customWidth="1"/>
    <col min="10499" max="10499" width="23.3984375" style="43" customWidth="1"/>
    <col min="10500" max="10500" width="21.59765625" style="43" customWidth="1"/>
    <col min="10501" max="10752" width="8.8984375" style="43"/>
    <col min="10753" max="10753" width="55.296875" style="43" customWidth="1"/>
    <col min="10754" max="10754" width="24" style="43" customWidth="1"/>
    <col min="10755" max="10755" width="23.3984375" style="43" customWidth="1"/>
    <col min="10756" max="10756" width="21.59765625" style="43" customWidth="1"/>
    <col min="10757" max="11008" width="8.8984375" style="43"/>
    <col min="11009" max="11009" width="55.296875" style="43" customWidth="1"/>
    <col min="11010" max="11010" width="24" style="43" customWidth="1"/>
    <col min="11011" max="11011" width="23.3984375" style="43" customWidth="1"/>
    <col min="11012" max="11012" width="21.59765625" style="43" customWidth="1"/>
    <col min="11013" max="11264" width="8.8984375" style="43"/>
    <col min="11265" max="11265" width="55.296875" style="43" customWidth="1"/>
    <col min="11266" max="11266" width="24" style="43" customWidth="1"/>
    <col min="11267" max="11267" width="23.3984375" style="43" customWidth="1"/>
    <col min="11268" max="11268" width="21.59765625" style="43" customWidth="1"/>
    <col min="11269" max="11520" width="8.8984375" style="43"/>
    <col min="11521" max="11521" width="55.296875" style="43" customWidth="1"/>
    <col min="11522" max="11522" width="24" style="43" customWidth="1"/>
    <col min="11523" max="11523" width="23.3984375" style="43" customWidth="1"/>
    <col min="11524" max="11524" width="21.59765625" style="43" customWidth="1"/>
    <col min="11525" max="11776" width="8.8984375" style="43"/>
    <col min="11777" max="11777" width="55.296875" style="43" customWidth="1"/>
    <col min="11778" max="11778" width="24" style="43" customWidth="1"/>
    <col min="11779" max="11779" width="23.3984375" style="43" customWidth="1"/>
    <col min="11780" max="11780" width="21.59765625" style="43" customWidth="1"/>
    <col min="11781" max="12032" width="8.8984375" style="43"/>
    <col min="12033" max="12033" width="55.296875" style="43" customWidth="1"/>
    <col min="12034" max="12034" width="24" style="43" customWidth="1"/>
    <col min="12035" max="12035" width="23.3984375" style="43" customWidth="1"/>
    <col min="12036" max="12036" width="21.59765625" style="43" customWidth="1"/>
    <col min="12037" max="12288" width="8.8984375" style="43"/>
    <col min="12289" max="12289" width="55.296875" style="43" customWidth="1"/>
    <col min="12290" max="12290" width="24" style="43" customWidth="1"/>
    <col min="12291" max="12291" width="23.3984375" style="43" customWidth="1"/>
    <col min="12292" max="12292" width="21.59765625" style="43" customWidth="1"/>
    <col min="12293" max="12544" width="8.8984375" style="43"/>
    <col min="12545" max="12545" width="55.296875" style="43" customWidth="1"/>
    <col min="12546" max="12546" width="24" style="43" customWidth="1"/>
    <col min="12547" max="12547" width="23.3984375" style="43" customWidth="1"/>
    <col min="12548" max="12548" width="21.59765625" style="43" customWidth="1"/>
    <col min="12549" max="12800" width="8.8984375" style="43"/>
    <col min="12801" max="12801" width="55.296875" style="43" customWidth="1"/>
    <col min="12802" max="12802" width="24" style="43" customWidth="1"/>
    <col min="12803" max="12803" width="23.3984375" style="43" customWidth="1"/>
    <col min="12804" max="12804" width="21.59765625" style="43" customWidth="1"/>
    <col min="12805" max="13056" width="8.8984375" style="43"/>
    <col min="13057" max="13057" width="55.296875" style="43" customWidth="1"/>
    <col min="13058" max="13058" width="24" style="43" customWidth="1"/>
    <col min="13059" max="13059" width="23.3984375" style="43" customWidth="1"/>
    <col min="13060" max="13060" width="21.59765625" style="43" customWidth="1"/>
    <col min="13061" max="13312" width="8.8984375" style="43"/>
    <col min="13313" max="13313" width="55.296875" style="43" customWidth="1"/>
    <col min="13314" max="13314" width="24" style="43" customWidth="1"/>
    <col min="13315" max="13315" width="23.3984375" style="43" customWidth="1"/>
    <col min="13316" max="13316" width="21.59765625" style="43" customWidth="1"/>
    <col min="13317" max="13568" width="8.8984375" style="43"/>
    <col min="13569" max="13569" width="55.296875" style="43" customWidth="1"/>
    <col min="13570" max="13570" width="24" style="43" customWidth="1"/>
    <col min="13571" max="13571" width="23.3984375" style="43" customWidth="1"/>
    <col min="13572" max="13572" width="21.59765625" style="43" customWidth="1"/>
    <col min="13573" max="13824" width="8.8984375" style="43"/>
    <col min="13825" max="13825" width="55.296875" style="43" customWidth="1"/>
    <col min="13826" max="13826" width="24" style="43" customWidth="1"/>
    <col min="13827" max="13827" width="23.3984375" style="43" customWidth="1"/>
    <col min="13828" max="13828" width="21.59765625" style="43" customWidth="1"/>
    <col min="13829" max="14080" width="8.8984375" style="43"/>
    <col min="14081" max="14081" width="55.296875" style="43" customWidth="1"/>
    <col min="14082" max="14082" width="24" style="43" customWidth="1"/>
    <col min="14083" max="14083" width="23.3984375" style="43" customWidth="1"/>
    <col min="14084" max="14084" width="21.59765625" style="43" customWidth="1"/>
    <col min="14085" max="14336" width="8.8984375" style="43"/>
    <col min="14337" max="14337" width="55.296875" style="43" customWidth="1"/>
    <col min="14338" max="14338" width="24" style="43" customWidth="1"/>
    <col min="14339" max="14339" width="23.3984375" style="43" customWidth="1"/>
    <col min="14340" max="14340" width="21.59765625" style="43" customWidth="1"/>
    <col min="14341" max="14592" width="8.8984375" style="43"/>
    <col min="14593" max="14593" width="55.296875" style="43" customWidth="1"/>
    <col min="14594" max="14594" width="24" style="43" customWidth="1"/>
    <col min="14595" max="14595" width="23.3984375" style="43" customWidth="1"/>
    <col min="14596" max="14596" width="21.59765625" style="43" customWidth="1"/>
    <col min="14597" max="14848" width="8.8984375" style="43"/>
    <col min="14849" max="14849" width="55.296875" style="43" customWidth="1"/>
    <col min="14850" max="14850" width="24" style="43" customWidth="1"/>
    <col min="14851" max="14851" width="23.3984375" style="43" customWidth="1"/>
    <col min="14852" max="14852" width="21.59765625" style="43" customWidth="1"/>
    <col min="14853" max="15104" width="8.8984375" style="43"/>
    <col min="15105" max="15105" width="55.296875" style="43" customWidth="1"/>
    <col min="15106" max="15106" width="24" style="43" customWidth="1"/>
    <col min="15107" max="15107" width="23.3984375" style="43" customWidth="1"/>
    <col min="15108" max="15108" width="21.59765625" style="43" customWidth="1"/>
    <col min="15109" max="15360" width="8.8984375" style="43"/>
    <col min="15361" max="15361" width="55.296875" style="43" customWidth="1"/>
    <col min="15362" max="15362" width="24" style="43" customWidth="1"/>
    <col min="15363" max="15363" width="23.3984375" style="43" customWidth="1"/>
    <col min="15364" max="15364" width="21.59765625" style="43" customWidth="1"/>
    <col min="15365" max="15616" width="8.8984375" style="43"/>
    <col min="15617" max="15617" width="55.296875" style="43" customWidth="1"/>
    <col min="15618" max="15618" width="24" style="43" customWidth="1"/>
    <col min="15619" max="15619" width="23.3984375" style="43" customWidth="1"/>
    <col min="15620" max="15620" width="21.59765625" style="43" customWidth="1"/>
    <col min="15621" max="15872" width="8.8984375" style="43"/>
    <col min="15873" max="15873" width="55.296875" style="43" customWidth="1"/>
    <col min="15874" max="15874" width="24" style="43" customWidth="1"/>
    <col min="15875" max="15875" width="23.3984375" style="43" customWidth="1"/>
    <col min="15876" max="15876" width="21.59765625" style="43" customWidth="1"/>
    <col min="15877" max="16128" width="8.8984375" style="43"/>
    <col min="16129" max="16129" width="55.296875" style="43" customWidth="1"/>
    <col min="16130" max="16130" width="24" style="43" customWidth="1"/>
    <col min="16131" max="16131" width="23.3984375" style="43" customWidth="1"/>
    <col min="16132" max="16132" width="21.59765625" style="43" customWidth="1"/>
    <col min="16133" max="16384" width="8.8984375" style="43"/>
  </cols>
  <sheetData>
    <row r="1" spans="1:7" ht="19.95" x14ac:dyDescent="0.35">
      <c r="A1" s="349" t="s">
        <v>80</v>
      </c>
      <c r="B1" s="349"/>
      <c r="C1" s="349"/>
      <c r="D1" s="349"/>
    </row>
    <row r="2" spans="1:7" s="26" customFormat="1" ht="19.95" x14ac:dyDescent="0.35">
      <c r="A2" s="349" t="s">
        <v>183</v>
      </c>
      <c r="B2" s="349"/>
      <c r="C2" s="349"/>
      <c r="D2" s="349"/>
    </row>
    <row r="3" spans="1:7" s="26" customFormat="1" ht="19.55" customHeight="1" x14ac:dyDescent="0.4">
      <c r="A3" s="330" t="s">
        <v>31</v>
      </c>
      <c r="B3" s="330"/>
      <c r="C3" s="330"/>
      <c r="D3" s="330"/>
      <c r="E3" s="91"/>
      <c r="F3" s="91"/>
      <c r="G3" s="91"/>
    </row>
    <row r="4" spans="1:7" s="26" customFormat="1" ht="12.75" customHeight="1" x14ac:dyDescent="0.45">
      <c r="A4" s="92"/>
      <c r="B4" s="92"/>
      <c r="C4" s="92"/>
      <c r="D4" s="92"/>
    </row>
    <row r="5" spans="1:7" s="29" customFormat="1" ht="25.5" customHeight="1" x14ac:dyDescent="0.2">
      <c r="A5" s="332"/>
      <c r="B5" s="351" t="s">
        <v>81</v>
      </c>
      <c r="C5" s="351" t="s">
        <v>85</v>
      </c>
      <c r="D5" s="351" t="s">
        <v>86</v>
      </c>
    </row>
    <row r="6" spans="1:7" s="29" customFormat="1" ht="48.6" customHeight="1" x14ac:dyDescent="0.2">
      <c r="A6" s="332"/>
      <c r="B6" s="351"/>
      <c r="C6" s="351"/>
      <c r="D6" s="351"/>
    </row>
    <row r="7" spans="1:7" s="54" customFormat="1" ht="41.95" customHeight="1" x14ac:dyDescent="0.3">
      <c r="A7" s="52" t="s">
        <v>46</v>
      </c>
      <c r="B7" s="53">
        <f>SUM(B9:B17)</f>
        <v>3639</v>
      </c>
      <c r="C7" s="53">
        <f>SUM(C9:C17)</f>
        <v>18603</v>
      </c>
      <c r="D7" s="53">
        <f>ROUND(C7/B7,0)</f>
        <v>5</v>
      </c>
    </row>
    <row r="8" spans="1:7" s="54" customFormat="1" ht="17.75" x14ac:dyDescent="0.3">
      <c r="A8" s="57" t="s">
        <v>32</v>
      </c>
      <c r="B8" s="58"/>
      <c r="C8" s="58"/>
      <c r="D8" s="53"/>
    </row>
    <row r="9" spans="1:7" ht="41.95" customHeight="1" x14ac:dyDescent="0.25">
      <c r="A9" s="60" t="s">
        <v>33</v>
      </c>
      <c r="B9" s="61">
        <v>200</v>
      </c>
      <c r="C9" s="61">
        <v>3613</v>
      </c>
      <c r="D9" s="297">
        <f>ROUND(C9/B9,0)</f>
        <v>18</v>
      </c>
    </row>
    <row r="10" spans="1:7" ht="25.9" customHeight="1" x14ac:dyDescent="0.25">
      <c r="A10" s="60" t="s">
        <v>34</v>
      </c>
      <c r="B10" s="61">
        <v>525</v>
      </c>
      <c r="C10" s="61">
        <v>2043</v>
      </c>
      <c r="D10" s="297">
        <f t="shared" ref="D10:D17" si="0">ROUND(C10/B10,0)</f>
        <v>4</v>
      </c>
    </row>
    <row r="11" spans="1:7" s="46" customFormat="1" ht="25.9" customHeight="1" x14ac:dyDescent="0.3">
      <c r="A11" s="60" t="s">
        <v>35</v>
      </c>
      <c r="B11" s="61">
        <v>484</v>
      </c>
      <c r="C11" s="61">
        <v>2122</v>
      </c>
      <c r="D11" s="297">
        <f t="shared" si="0"/>
        <v>4</v>
      </c>
    </row>
    <row r="12" spans="1:7" ht="25.9" customHeight="1" x14ac:dyDescent="0.25">
      <c r="A12" s="60" t="s">
        <v>36</v>
      </c>
      <c r="B12" s="61">
        <v>176</v>
      </c>
      <c r="C12" s="61">
        <v>1346</v>
      </c>
      <c r="D12" s="297">
        <f t="shared" si="0"/>
        <v>8</v>
      </c>
    </row>
    <row r="13" spans="1:7" ht="25.9" customHeight="1" x14ac:dyDescent="0.25">
      <c r="A13" s="60" t="s">
        <v>37</v>
      </c>
      <c r="B13" s="61">
        <v>311</v>
      </c>
      <c r="C13" s="61">
        <v>2757</v>
      </c>
      <c r="D13" s="297">
        <f t="shared" si="0"/>
        <v>9</v>
      </c>
    </row>
    <row r="14" spans="1:7" ht="41.95" customHeight="1" x14ac:dyDescent="0.25">
      <c r="A14" s="60" t="s">
        <v>38</v>
      </c>
      <c r="B14" s="61">
        <v>57</v>
      </c>
      <c r="C14" s="61">
        <v>481</v>
      </c>
      <c r="D14" s="297">
        <f t="shared" si="0"/>
        <v>8</v>
      </c>
    </row>
    <row r="15" spans="1:7" ht="34.200000000000003" customHeight="1" x14ac:dyDescent="0.25">
      <c r="A15" s="60" t="s">
        <v>39</v>
      </c>
      <c r="B15" s="61">
        <v>752</v>
      </c>
      <c r="C15" s="61">
        <v>1432</v>
      </c>
      <c r="D15" s="297">
        <f t="shared" si="0"/>
        <v>2</v>
      </c>
      <c r="E15" s="45"/>
    </row>
    <row r="16" spans="1:7" ht="61.9" customHeight="1" x14ac:dyDescent="0.25">
      <c r="A16" s="60" t="s">
        <v>40</v>
      </c>
      <c r="B16" s="61">
        <v>654</v>
      </c>
      <c r="C16" s="61">
        <v>2937</v>
      </c>
      <c r="D16" s="297">
        <f t="shared" si="0"/>
        <v>4</v>
      </c>
      <c r="E16" s="45"/>
    </row>
    <row r="17" spans="1:5" ht="30.6" customHeight="1" x14ac:dyDescent="0.25">
      <c r="A17" s="60" t="s">
        <v>72</v>
      </c>
      <c r="B17" s="61">
        <v>480</v>
      </c>
      <c r="C17" s="61">
        <v>1872</v>
      </c>
      <c r="D17" s="297">
        <f t="shared" si="0"/>
        <v>4</v>
      </c>
      <c r="E17" s="45"/>
    </row>
    <row r="18" spans="1:5" x14ac:dyDescent="0.25">
      <c r="A18" s="47"/>
      <c r="B18" s="47"/>
      <c r="C18" s="47"/>
      <c r="D18" s="93"/>
      <c r="E18" s="45"/>
    </row>
    <row r="19" spans="1:5" x14ac:dyDescent="0.25">
      <c r="A19" s="47"/>
      <c r="B19" s="47"/>
      <c r="C19" s="47"/>
      <c r="E19" s="45"/>
    </row>
    <row r="20" spans="1:5" x14ac:dyDescent="0.25">
      <c r="E20" s="45"/>
    </row>
    <row r="21" spans="1:5" x14ac:dyDescent="0.25">
      <c r="E21" s="45"/>
    </row>
    <row r="22" spans="1:5" x14ac:dyDescent="0.25">
      <c r="E22" s="45"/>
    </row>
    <row r="23" spans="1:5" x14ac:dyDescent="0.25">
      <c r="E23" s="45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70" zoomScaleNormal="100" zoomScaleSheetLayoutView="70" workbookViewId="0">
      <selection sqref="A1:XFD1048576"/>
    </sheetView>
  </sheetViews>
  <sheetFormatPr defaultColWidth="9.09765625" defaultRowHeight="12.75" x14ac:dyDescent="0.25"/>
  <cols>
    <col min="1" max="1" width="70.69921875" style="163" customWidth="1"/>
    <col min="2" max="2" width="12.09765625" style="163" customWidth="1"/>
    <col min="3" max="3" width="12" style="199" customWidth="1"/>
    <col min="4" max="4" width="8.59765625" style="163" customWidth="1"/>
    <col min="5" max="5" width="15" style="163" customWidth="1"/>
    <col min="6" max="6" width="7.59765625" style="163" customWidth="1"/>
    <col min="7" max="16384" width="9.09765625" style="163"/>
  </cols>
  <sheetData>
    <row r="1" spans="1:7" ht="45" customHeight="1" x14ac:dyDescent="0.55000000000000004">
      <c r="A1" s="411" t="s">
        <v>456</v>
      </c>
      <c r="B1" s="411"/>
      <c r="C1" s="411"/>
      <c r="D1" s="411"/>
      <c r="E1" s="411"/>
      <c r="F1" s="162"/>
      <c r="G1" s="162"/>
    </row>
    <row r="2" spans="1:7" ht="36" customHeight="1" x14ac:dyDescent="0.25">
      <c r="A2" s="412" t="s">
        <v>224</v>
      </c>
      <c r="B2" s="412"/>
      <c r="C2" s="412"/>
      <c r="D2" s="412"/>
      <c r="E2" s="412"/>
    </row>
    <row r="3" spans="1:7" ht="18" customHeight="1" x14ac:dyDescent="0.25">
      <c r="A3" s="355" t="s">
        <v>225</v>
      </c>
      <c r="B3" s="357" t="s">
        <v>226</v>
      </c>
      <c r="C3" s="357" t="s">
        <v>227</v>
      </c>
      <c r="D3" s="359" t="s">
        <v>228</v>
      </c>
      <c r="E3" s="360"/>
    </row>
    <row r="4" spans="1:7" ht="28.55" customHeight="1" x14ac:dyDescent="0.25">
      <c r="A4" s="356"/>
      <c r="B4" s="358"/>
      <c r="C4" s="358"/>
      <c r="D4" s="164" t="s">
        <v>0</v>
      </c>
      <c r="E4" s="165" t="s">
        <v>229</v>
      </c>
    </row>
    <row r="5" spans="1:7" ht="34.5" customHeight="1" x14ac:dyDescent="0.3">
      <c r="A5" s="166" t="s">
        <v>230</v>
      </c>
      <c r="B5" s="167">
        <f>'[10]28'!B9/1000</f>
        <v>33.286999999999999</v>
      </c>
      <c r="C5" s="167">
        <f>'[10]28'!C9/1000</f>
        <v>41.389000000000003</v>
      </c>
      <c r="D5" s="168">
        <f>C5/B5*100</f>
        <v>124.33983236699014</v>
      </c>
      <c r="E5" s="169">
        <f>C5-B5</f>
        <v>8.1020000000000039</v>
      </c>
      <c r="F5" s="170"/>
    </row>
    <row r="6" spans="1:7" ht="27" customHeight="1" x14ac:dyDescent="0.3">
      <c r="A6" s="171" t="s">
        <v>231</v>
      </c>
      <c r="B6" s="172">
        <f>'[10]28'!F9/1000</f>
        <v>15.521000000000001</v>
      </c>
      <c r="C6" s="172">
        <f>'[10]28'!G9/1000</f>
        <v>20.981000000000002</v>
      </c>
      <c r="D6" s="168">
        <f t="shared" ref="D6:D19" si="0">C6/B6*100</f>
        <v>135.17814573803236</v>
      </c>
      <c r="E6" s="169">
        <f t="shared" ref="E6:E19" si="1">C6-B6</f>
        <v>5.4600000000000009</v>
      </c>
      <c r="F6" s="170"/>
    </row>
    <row r="7" spans="1:7" ht="44.35" customHeight="1" x14ac:dyDescent="0.3">
      <c r="A7" s="173" t="s">
        <v>457</v>
      </c>
      <c r="B7" s="413">
        <f>'[10]28'!J9</f>
        <v>1634</v>
      </c>
      <c r="C7" s="414">
        <f>'[10]28'!K9</f>
        <v>1314</v>
      </c>
      <c r="D7" s="168">
        <f t="shared" si="0"/>
        <v>80.416156670746631</v>
      </c>
      <c r="E7" s="414">
        <f t="shared" si="1"/>
        <v>-320</v>
      </c>
      <c r="F7" s="170"/>
    </row>
    <row r="8" spans="1:7" ht="34.5" customHeight="1" x14ac:dyDescent="0.3">
      <c r="A8" s="177" t="s">
        <v>458</v>
      </c>
      <c r="B8" s="413">
        <f>'[10]28'!N9</f>
        <v>756</v>
      </c>
      <c r="C8" s="413">
        <f>'[10]28'!O9</f>
        <v>667</v>
      </c>
      <c r="D8" s="415">
        <f t="shared" si="0"/>
        <v>88.227513227513228</v>
      </c>
      <c r="E8" s="413">
        <f t="shared" si="1"/>
        <v>-89</v>
      </c>
      <c r="F8" s="170"/>
    </row>
    <row r="9" spans="1:7" ht="40.6" customHeight="1" x14ac:dyDescent="0.3">
      <c r="A9" s="179" t="s">
        <v>232</v>
      </c>
      <c r="B9" s="180">
        <f>'[10]28'!R9</f>
        <v>0</v>
      </c>
      <c r="C9" s="180">
        <f>'[10]28'!S9</f>
        <v>0</v>
      </c>
      <c r="D9" s="168" t="s">
        <v>84</v>
      </c>
      <c r="E9" s="416">
        <f t="shared" si="1"/>
        <v>0</v>
      </c>
      <c r="F9" s="170"/>
    </row>
    <row r="10" spans="1:7" ht="38.25" customHeight="1" x14ac:dyDescent="0.3">
      <c r="A10" s="181" t="s">
        <v>233</v>
      </c>
      <c r="B10" s="182">
        <f>'[10]28'!V9</f>
        <v>1</v>
      </c>
      <c r="C10" s="182">
        <f>'[10]28'!W9</f>
        <v>0</v>
      </c>
      <c r="D10" s="168">
        <f t="shared" si="0"/>
        <v>0</v>
      </c>
      <c r="E10" s="416">
        <f t="shared" si="1"/>
        <v>-1</v>
      </c>
      <c r="F10" s="170"/>
    </row>
    <row r="11" spans="1:7" ht="31.6" customHeight="1" x14ac:dyDescent="0.3">
      <c r="A11" s="183" t="s">
        <v>459</v>
      </c>
      <c r="B11" s="413">
        <f>'[10]28'!AD9</f>
        <v>533</v>
      </c>
      <c r="C11" s="413">
        <f>'[10]28'!AE9</f>
        <v>110</v>
      </c>
      <c r="D11" s="168">
        <f t="shared" si="0"/>
        <v>20.637898686679172</v>
      </c>
      <c r="E11" s="417">
        <f t="shared" si="1"/>
        <v>-423</v>
      </c>
      <c r="F11" s="170"/>
    </row>
    <row r="12" spans="1:7" ht="23.3" customHeight="1" x14ac:dyDescent="0.3">
      <c r="A12" s="185" t="s">
        <v>460</v>
      </c>
      <c r="B12" s="174" t="str">
        <f>'[10]28'!AH9</f>
        <v>5</v>
      </c>
      <c r="C12" s="174" t="str">
        <f>'[10]28'!AI9</f>
        <v>6</v>
      </c>
      <c r="D12" s="168">
        <f t="shared" si="0"/>
        <v>120</v>
      </c>
      <c r="E12" s="417">
        <f t="shared" si="1"/>
        <v>1</v>
      </c>
      <c r="F12" s="170"/>
    </row>
    <row r="13" spans="1:7" ht="29.25" customHeight="1" x14ac:dyDescent="0.3">
      <c r="A13" s="186" t="s">
        <v>234</v>
      </c>
      <c r="B13" s="187">
        <f>'[10]28'!Z9</f>
        <v>0</v>
      </c>
      <c r="C13" s="187">
        <f>'[10]28'!AA9</f>
        <v>0</v>
      </c>
      <c r="D13" s="168" t="s">
        <v>84</v>
      </c>
      <c r="E13" s="416">
        <f t="shared" si="1"/>
        <v>0</v>
      </c>
      <c r="F13" s="170"/>
    </row>
    <row r="14" spans="1:7" ht="45.7" customHeight="1" x14ac:dyDescent="0.3">
      <c r="A14" s="173" t="s">
        <v>461</v>
      </c>
      <c r="B14" s="413">
        <f>'[10]28'!AL9</f>
        <v>332</v>
      </c>
      <c r="C14" s="413">
        <f>'[10]28'!AM9</f>
        <v>71</v>
      </c>
      <c r="D14" s="168">
        <f t="shared" si="0"/>
        <v>21.385542168674696</v>
      </c>
      <c r="E14" s="416">
        <f t="shared" si="1"/>
        <v>-261</v>
      </c>
      <c r="F14" s="170"/>
    </row>
    <row r="15" spans="1:7" ht="45.7" customHeight="1" x14ac:dyDescent="0.3">
      <c r="A15" s="183" t="s">
        <v>462</v>
      </c>
      <c r="B15" s="184">
        <f>11720/1000</f>
        <v>11.72</v>
      </c>
      <c r="C15" s="184">
        <f>7644/1000</f>
        <v>7.6440000000000001</v>
      </c>
      <c r="D15" s="168">
        <f t="shared" si="0"/>
        <v>65.221843003412971</v>
      </c>
      <c r="E15" s="168">
        <f t="shared" si="1"/>
        <v>-4.0760000000000005</v>
      </c>
      <c r="F15" s="170"/>
    </row>
    <row r="16" spans="1:7" ht="33.799999999999997" customHeight="1" x14ac:dyDescent="0.3">
      <c r="A16" s="188" t="s">
        <v>235</v>
      </c>
      <c r="B16" s="189">
        <f>8405/1000</f>
        <v>8.4049999999999994</v>
      </c>
      <c r="C16" s="189">
        <f>6280/1000</f>
        <v>6.28</v>
      </c>
      <c r="D16" s="168">
        <f t="shared" si="0"/>
        <v>74.71743010113029</v>
      </c>
      <c r="E16" s="168">
        <f t="shared" si="1"/>
        <v>-2.1249999999999991</v>
      </c>
      <c r="F16" s="170"/>
    </row>
    <row r="17" spans="1:7" ht="28.55" customHeight="1" x14ac:dyDescent="0.3">
      <c r="A17" s="183" t="s">
        <v>236</v>
      </c>
      <c r="B17" s="184">
        <f>'[10]28'!AP9/1000</f>
        <v>13.427</v>
      </c>
      <c r="C17" s="184">
        <f>'[10]28'!AQ9/1000</f>
        <v>19.774999999999999</v>
      </c>
      <c r="D17" s="168">
        <f t="shared" si="0"/>
        <v>147.2778729425784</v>
      </c>
      <c r="E17" s="168">
        <f t="shared" si="1"/>
        <v>6.347999999999999</v>
      </c>
      <c r="F17" s="170"/>
    </row>
    <row r="18" spans="1:7" ht="47.25" customHeight="1" x14ac:dyDescent="0.3">
      <c r="A18" s="190" t="s">
        <v>237</v>
      </c>
      <c r="B18" s="184">
        <f>'[10]28'!AT9/1000</f>
        <v>2.2429999999999999</v>
      </c>
      <c r="C18" s="184">
        <f>'[10]28'!AU9/1000</f>
        <v>1.62</v>
      </c>
      <c r="D18" s="168">
        <f t="shared" si="0"/>
        <v>72.224699063753903</v>
      </c>
      <c r="E18" s="168">
        <f t="shared" si="1"/>
        <v>-0.62299999999999978</v>
      </c>
      <c r="F18" s="170"/>
    </row>
    <row r="19" spans="1:7" ht="28.55" customHeight="1" x14ac:dyDescent="0.3">
      <c r="A19" s="191" t="s">
        <v>238</v>
      </c>
      <c r="B19" s="172">
        <f>'[10]28'!AX9/1000</f>
        <v>8.4879999999999995</v>
      </c>
      <c r="C19" s="172">
        <f>'[10]28'!AY9/1000</f>
        <v>6.7370000000000001</v>
      </c>
      <c r="D19" s="168">
        <f t="shared" si="0"/>
        <v>79.370876531573998</v>
      </c>
      <c r="E19" s="168">
        <f t="shared" si="1"/>
        <v>-1.7509999999999994</v>
      </c>
      <c r="F19" s="170"/>
    </row>
    <row r="20" spans="1:7" ht="23.95" customHeight="1" x14ac:dyDescent="0.3">
      <c r="A20" s="361" t="s">
        <v>239</v>
      </c>
      <c r="B20" s="362"/>
      <c r="C20" s="362"/>
      <c r="D20" s="362"/>
      <c r="E20" s="363"/>
      <c r="F20" s="170"/>
    </row>
    <row r="21" spans="1:7" ht="21.05" customHeight="1" x14ac:dyDescent="0.3">
      <c r="A21" s="364"/>
      <c r="B21" s="365"/>
      <c r="C21" s="365"/>
      <c r="D21" s="365"/>
      <c r="E21" s="366"/>
      <c r="F21" s="170"/>
    </row>
    <row r="22" spans="1:7" ht="21.75" customHeight="1" x14ac:dyDescent="0.3">
      <c r="A22" s="355" t="s">
        <v>225</v>
      </c>
      <c r="B22" s="367" t="s">
        <v>306</v>
      </c>
      <c r="C22" s="367" t="s">
        <v>307</v>
      </c>
      <c r="D22" s="359" t="s">
        <v>228</v>
      </c>
      <c r="E22" s="360"/>
      <c r="F22" s="170"/>
    </row>
    <row r="23" spans="1:7" ht="28.55" customHeight="1" x14ac:dyDescent="0.3">
      <c r="A23" s="356"/>
      <c r="B23" s="368"/>
      <c r="C23" s="368"/>
      <c r="D23" s="164" t="s">
        <v>0</v>
      </c>
      <c r="E23" s="165" t="s">
        <v>240</v>
      </c>
      <c r="F23" s="170"/>
    </row>
    <row r="24" spans="1:7" ht="33.799999999999997" customHeight="1" x14ac:dyDescent="0.3">
      <c r="A24" s="192" t="s">
        <v>230</v>
      </c>
      <c r="B24" s="175">
        <f>'[10]28'!BB9/1000</f>
        <v>30.74</v>
      </c>
      <c r="C24" s="175">
        <f>'[10]28'!BC9/1000</f>
        <v>38.332999999999998</v>
      </c>
      <c r="D24" s="176">
        <f t="shared" ref="D24:D28" si="2">C24/B24*100</f>
        <v>124.70071567989591</v>
      </c>
      <c r="E24" s="178">
        <f t="shared" ref="E24:E28" si="3">C24-B24</f>
        <v>7.593</v>
      </c>
      <c r="F24" s="170"/>
    </row>
    <row r="25" spans="1:7" ht="27.7" customHeight="1" x14ac:dyDescent="0.3">
      <c r="A25" s="173" t="s">
        <v>241</v>
      </c>
      <c r="B25" s="174">
        <f>'[10]28'!BF9/1000</f>
        <v>13.928000000000001</v>
      </c>
      <c r="C25" s="174">
        <f>'[10]28'!BG9/1000</f>
        <v>18.603000000000002</v>
      </c>
      <c r="D25" s="176">
        <f t="shared" si="2"/>
        <v>133.56547960941987</v>
      </c>
      <c r="E25" s="178">
        <f t="shared" si="3"/>
        <v>4.6750000000000007</v>
      </c>
      <c r="F25" s="170"/>
    </row>
    <row r="26" spans="1:7" ht="30.75" customHeight="1" x14ac:dyDescent="0.3">
      <c r="A26" s="173" t="s">
        <v>236</v>
      </c>
      <c r="B26" s="174">
        <f>'[10]28'!BJ9/1000</f>
        <v>12.204000000000001</v>
      </c>
      <c r="C26" s="174">
        <f>'[10]28'!BK9/1000</f>
        <v>17.042000000000002</v>
      </c>
      <c r="D26" s="176">
        <f t="shared" si="2"/>
        <v>139.64274008521798</v>
      </c>
      <c r="E26" s="176">
        <f t="shared" si="3"/>
        <v>4.838000000000001</v>
      </c>
      <c r="F26" s="170"/>
    </row>
    <row r="27" spans="1:7" ht="30.75" customHeight="1" x14ac:dyDescent="0.3">
      <c r="A27" s="193" t="s">
        <v>242</v>
      </c>
      <c r="B27" s="194">
        <f>'[10]28'!BN9/1000</f>
        <v>4.2069999999999999</v>
      </c>
      <c r="C27" s="194">
        <f>'[10]28'!BO9/1000</f>
        <v>3.6389999999999998</v>
      </c>
      <c r="D27" s="176">
        <f t="shared" si="2"/>
        <v>86.498692655098637</v>
      </c>
      <c r="E27" s="195">
        <f t="shared" si="3"/>
        <v>-0.56800000000000006</v>
      </c>
      <c r="F27" s="170"/>
      <c r="G27" s="196"/>
    </row>
    <row r="28" spans="1:7" ht="42.8" customHeight="1" x14ac:dyDescent="0.3">
      <c r="A28" s="197" t="s">
        <v>243</v>
      </c>
      <c r="B28" s="198">
        <f>'[10]28'!BR9</f>
        <v>7471.54</v>
      </c>
      <c r="C28" s="198">
        <f>'[10]28'!BS9</f>
        <v>8769.4500000000007</v>
      </c>
      <c r="D28" s="176">
        <f t="shared" si="2"/>
        <v>117.37138528335524</v>
      </c>
      <c r="E28" s="417">
        <f t="shared" si="3"/>
        <v>1297.9100000000008</v>
      </c>
      <c r="F28" s="170"/>
    </row>
    <row r="29" spans="1:7" ht="34.5" customHeight="1" x14ac:dyDescent="0.25">
      <c r="A29" s="185" t="s">
        <v>244</v>
      </c>
      <c r="B29" s="417">
        <f>'[10]28'!BV9</f>
        <v>3</v>
      </c>
      <c r="C29" s="417">
        <f>'[10]28'!BW9</f>
        <v>5</v>
      </c>
      <c r="D29" s="353" t="s">
        <v>463</v>
      </c>
      <c r="E29" s="354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7"/>
  <sheetViews>
    <sheetView view="pageBreakPreview" topLeftCell="BE1" zoomScale="75" zoomScaleNormal="75" zoomScaleSheetLayoutView="75" workbookViewId="0">
      <selection sqref="A1:XFD1048576"/>
    </sheetView>
  </sheetViews>
  <sheetFormatPr defaultColWidth="9.09765625" defaultRowHeight="12.75" x14ac:dyDescent="0.25"/>
  <cols>
    <col min="1" max="1" width="25" style="205" customWidth="1"/>
    <col min="2" max="2" width="10.69921875" style="205" customWidth="1"/>
    <col min="3" max="3" width="9" style="205" customWidth="1"/>
    <col min="4" max="4" width="6.59765625" style="205" customWidth="1"/>
    <col min="5" max="5" width="9" style="205" customWidth="1"/>
    <col min="6" max="7" width="7.296875" style="205" customWidth="1"/>
    <col min="8" max="8" width="6.09765625" style="205" customWidth="1"/>
    <col min="9" max="11" width="7.69921875" style="205" customWidth="1"/>
    <col min="12" max="12" width="8.59765625" style="205" customWidth="1"/>
    <col min="13" max="16" width="7.3984375" style="205" customWidth="1"/>
    <col min="17" max="17" width="6.69921875" style="205" customWidth="1"/>
    <col min="18" max="19" width="6.59765625" style="205" customWidth="1"/>
    <col min="20" max="20" width="5.69921875" style="205" customWidth="1"/>
    <col min="21" max="21" width="7.09765625" style="205" customWidth="1"/>
    <col min="22" max="23" width="7.296875" style="205" customWidth="1"/>
    <col min="24" max="25" width="7.8984375" style="205" customWidth="1"/>
    <col min="26" max="28" width="7.69921875" style="205" customWidth="1"/>
    <col min="29" max="29" width="7.09765625" style="205" customWidth="1"/>
    <col min="30" max="31" width="7.69921875" style="475" customWidth="1"/>
    <col min="32" max="32" width="7.09765625" style="205" customWidth="1"/>
    <col min="33" max="33" width="9.3984375" style="205" customWidth="1"/>
    <col min="34" max="35" width="9.09765625" style="205" customWidth="1"/>
    <col min="36" max="36" width="10.09765625" style="205" customWidth="1"/>
    <col min="37" max="37" width="8.09765625" style="205" customWidth="1"/>
    <col min="38" max="39" width="10.3984375" style="205" customWidth="1"/>
    <col min="40" max="41" width="8.09765625" style="205" customWidth="1"/>
    <col min="42" max="43" width="8.59765625" style="205" customWidth="1"/>
    <col min="44" max="44" width="7.09765625" style="205" customWidth="1"/>
    <col min="45" max="45" width="8" style="205" customWidth="1"/>
    <col min="46" max="47" width="10.8984375" style="205" customWidth="1"/>
    <col min="48" max="48" width="8.59765625" style="205" customWidth="1"/>
    <col min="49" max="49" width="8" style="205" customWidth="1"/>
    <col min="50" max="51" width="11.09765625" style="205" customWidth="1"/>
    <col min="52" max="52" width="9.69921875" style="205" customWidth="1"/>
    <col min="53" max="53" width="10.09765625" style="205" customWidth="1"/>
    <col min="54" max="54" width="9.09765625" style="205" customWidth="1"/>
    <col min="55" max="55" width="8.59765625" style="205" customWidth="1"/>
    <col min="56" max="57" width="7.296875" style="205" customWidth="1"/>
    <col min="58" max="59" width="8.3984375" style="205" customWidth="1"/>
    <col min="60" max="60" width="7" style="205" customWidth="1"/>
    <col min="61" max="61" width="8.09765625" style="205" customWidth="1"/>
    <col min="62" max="63" width="8.59765625" style="205" customWidth="1"/>
    <col min="64" max="64" width="6.296875" style="205" customWidth="1"/>
    <col min="65" max="65" width="7" style="205" customWidth="1"/>
    <col min="66" max="66" width="7.3984375" style="205" customWidth="1"/>
    <col min="67" max="67" width="8.3984375" style="205" customWidth="1"/>
    <col min="68" max="68" width="6.3984375" style="205" customWidth="1"/>
    <col min="69" max="69" width="7.8984375" style="205" customWidth="1"/>
    <col min="70" max="70" width="7.69921875" style="205" customWidth="1"/>
    <col min="71" max="71" width="7.3984375" style="205" customWidth="1"/>
    <col min="72" max="72" width="7.09765625" style="205" customWidth="1"/>
    <col min="73" max="73" width="7.296875" style="205" customWidth="1"/>
    <col min="74" max="75" width="5.69921875" style="205" customWidth="1"/>
    <col min="76" max="76" width="5" style="205" customWidth="1"/>
    <col min="77" max="16384" width="9.09765625" style="205"/>
  </cols>
  <sheetData>
    <row r="1" spans="1:79" ht="21.75" customHeight="1" x14ac:dyDescent="0.45">
      <c r="A1" s="200"/>
      <c r="B1" s="369" t="s">
        <v>464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201"/>
      <c r="S1" s="201"/>
      <c r="T1" s="201"/>
      <c r="U1" s="201"/>
      <c r="V1" s="201"/>
      <c r="W1" s="201"/>
      <c r="X1" s="201"/>
      <c r="Y1" s="202"/>
      <c r="Z1" s="203"/>
      <c r="AA1" s="203"/>
      <c r="AB1" s="203"/>
      <c r="AC1" s="203"/>
      <c r="AD1" s="418"/>
      <c r="AE1" s="41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04"/>
      <c r="AQ1" s="204"/>
      <c r="AT1" s="308"/>
      <c r="AU1" s="308"/>
      <c r="AV1" s="308"/>
      <c r="AW1" s="308"/>
      <c r="AX1" s="308"/>
      <c r="AY1" s="308"/>
      <c r="AZ1" s="308"/>
      <c r="BB1" s="308"/>
      <c r="BC1" s="308"/>
      <c r="BD1" s="308"/>
      <c r="BE1" s="308"/>
      <c r="BF1" s="206"/>
      <c r="BH1" s="206"/>
      <c r="BI1" s="206"/>
      <c r="BK1" s="204"/>
      <c r="BN1" s="204"/>
      <c r="BO1" s="204"/>
      <c r="BP1" s="204"/>
      <c r="BQ1" s="204"/>
      <c r="BR1" s="370"/>
      <c r="BS1" s="370"/>
      <c r="BT1" s="370"/>
      <c r="BU1" s="370"/>
      <c r="BV1" s="370"/>
      <c r="BW1" s="370"/>
      <c r="BX1" s="370"/>
    </row>
    <row r="2" spans="1:79" ht="19.55" customHeight="1" x14ac:dyDescent="0.45">
      <c r="A2" s="207"/>
      <c r="B2" s="371" t="s">
        <v>245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208"/>
      <c r="S2" s="208"/>
      <c r="T2" s="208"/>
      <c r="U2" s="208"/>
      <c r="V2" s="208"/>
      <c r="W2" s="208"/>
      <c r="X2" s="208"/>
      <c r="Y2" s="209"/>
      <c r="Z2" s="210"/>
      <c r="AA2" s="210"/>
      <c r="AB2" s="210"/>
      <c r="AC2" s="210"/>
      <c r="AD2" s="419"/>
      <c r="AE2" s="420"/>
      <c r="AG2" s="211"/>
      <c r="AH2" s="211"/>
      <c r="AI2" s="211"/>
      <c r="AL2" s="211"/>
      <c r="AM2" s="211"/>
      <c r="AN2" s="211"/>
      <c r="AO2" s="211"/>
      <c r="AP2" s="211"/>
      <c r="AQ2" s="211"/>
      <c r="AR2" s="211"/>
      <c r="AS2" s="204" t="s">
        <v>246</v>
      </c>
      <c r="AU2" s="211"/>
      <c r="AX2" s="211"/>
      <c r="AY2" s="211"/>
      <c r="AZ2" s="211"/>
      <c r="BA2" s="211"/>
      <c r="BB2" s="204"/>
      <c r="BC2" s="204"/>
      <c r="BD2" s="204"/>
      <c r="BE2" s="204"/>
      <c r="BF2" s="212"/>
      <c r="BJ2" s="212"/>
      <c r="BK2" s="204"/>
      <c r="BX2" s="204" t="s">
        <v>246</v>
      </c>
    </row>
    <row r="3" spans="1:79" ht="16.5" customHeight="1" x14ac:dyDescent="0.25">
      <c r="A3" s="372"/>
      <c r="B3" s="421" t="s">
        <v>247</v>
      </c>
      <c r="C3" s="421"/>
      <c r="D3" s="421"/>
      <c r="E3" s="421"/>
      <c r="F3" s="375" t="s">
        <v>248</v>
      </c>
      <c r="G3" s="375"/>
      <c r="H3" s="375"/>
      <c r="I3" s="375"/>
      <c r="J3" s="377" t="s">
        <v>249</v>
      </c>
      <c r="K3" s="378"/>
      <c r="L3" s="378"/>
      <c r="M3" s="379"/>
      <c r="N3" s="377" t="s">
        <v>465</v>
      </c>
      <c r="O3" s="378"/>
      <c r="P3" s="378"/>
      <c r="Q3" s="379"/>
      <c r="R3" s="375" t="s">
        <v>250</v>
      </c>
      <c r="S3" s="375"/>
      <c r="T3" s="375"/>
      <c r="U3" s="375"/>
      <c r="V3" s="375"/>
      <c r="W3" s="375"/>
      <c r="X3" s="375"/>
      <c r="Y3" s="375"/>
      <c r="Z3" s="422" t="s">
        <v>251</v>
      </c>
      <c r="AA3" s="423"/>
      <c r="AB3" s="423"/>
      <c r="AC3" s="424"/>
      <c r="AD3" s="377" t="s">
        <v>252</v>
      </c>
      <c r="AE3" s="378"/>
      <c r="AF3" s="378"/>
      <c r="AG3" s="379"/>
      <c r="AH3" s="422" t="s">
        <v>253</v>
      </c>
      <c r="AI3" s="423"/>
      <c r="AJ3" s="423"/>
      <c r="AK3" s="424"/>
      <c r="AL3" s="377" t="s">
        <v>254</v>
      </c>
      <c r="AM3" s="378"/>
      <c r="AN3" s="378"/>
      <c r="AO3" s="379"/>
      <c r="AP3" s="422" t="s">
        <v>255</v>
      </c>
      <c r="AQ3" s="423"/>
      <c r="AR3" s="423"/>
      <c r="AS3" s="424"/>
      <c r="AT3" s="425" t="s">
        <v>256</v>
      </c>
      <c r="AU3" s="425"/>
      <c r="AV3" s="425"/>
      <c r="AW3" s="425"/>
      <c r="AX3" s="375" t="s">
        <v>1</v>
      </c>
      <c r="AY3" s="375"/>
      <c r="AZ3" s="375"/>
      <c r="BA3" s="375"/>
      <c r="BB3" s="422" t="s">
        <v>257</v>
      </c>
      <c r="BC3" s="423"/>
      <c r="BD3" s="423"/>
      <c r="BE3" s="424"/>
      <c r="BF3" s="377" t="s">
        <v>258</v>
      </c>
      <c r="BG3" s="378"/>
      <c r="BH3" s="378"/>
      <c r="BI3" s="379"/>
      <c r="BJ3" s="375" t="s">
        <v>259</v>
      </c>
      <c r="BK3" s="375"/>
      <c r="BL3" s="375"/>
      <c r="BM3" s="375"/>
      <c r="BN3" s="375" t="s">
        <v>466</v>
      </c>
      <c r="BO3" s="375"/>
      <c r="BP3" s="375"/>
      <c r="BQ3" s="375"/>
      <c r="BR3" s="422" t="s">
        <v>243</v>
      </c>
      <c r="BS3" s="423"/>
      <c r="BT3" s="423"/>
      <c r="BU3" s="424"/>
      <c r="BV3" s="375" t="s">
        <v>83</v>
      </c>
      <c r="BW3" s="375"/>
      <c r="BX3" s="375"/>
    </row>
    <row r="4" spans="1:79" ht="58.85" customHeight="1" x14ac:dyDescent="0.25">
      <c r="A4" s="373"/>
      <c r="B4" s="421"/>
      <c r="C4" s="421"/>
      <c r="D4" s="421"/>
      <c r="E4" s="421"/>
      <c r="F4" s="375"/>
      <c r="G4" s="375"/>
      <c r="H4" s="375"/>
      <c r="I4" s="375"/>
      <c r="J4" s="380"/>
      <c r="K4" s="381"/>
      <c r="L4" s="381"/>
      <c r="M4" s="382"/>
      <c r="N4" s="380"/>
      <c r="O4" s="381"/>
      <c r="P4" s="381"/>
      <c r="Q4" s="382"/>
      <c r="R4" s="380" t="s">
        <v>260</v>
      </c>
      <c r="S4" s="381"/>
      <c r="T4" s="381"/>
      <c r="U4" s="382"/>
      <c r="V4" s="380" t="s">
        <v>261</v>
      </c>
      <c r="W4" s="381"/>
      <c r="X4" s="381"/>
      <c r="Y4" s="382"/>
      <c r="Z4" s="426"/>
      <c r="AA4" s="427"/>
      <c r="AB4" s="427"/>
      <c r="AC4" s="428"/>
      <c r="AD4" s="380"/>
      <c r="AE4" s="381"/>
      <c r="AF4" s="381"/>
      <c r="AG4" s="382"/>
      <c r="AH4" s="426"/>
      <c r="AI4" s="427"/>
      <c r="AJ4" s="427"/>
      <c r="AK4" s="428"/>
      <c r="AL4" s="380"/>
      <c r="AM4" s="381"/>
      <c r="AN4" s="381"/>
      <c r="AO4" s="382"/>
      <c r="AP4" s="426"/>
      <c r="AQ4" s="427"/>
      <c r="AR4" s="427"/>
      <c r="AS4" s="428"/>
      <c r="AT4" s="425"/>
      <c r="AU4" s="425"/>
      <c r="AV4" s="425"/>
      <c r="AW4" s="425"/>
      <c r="AX4" s="375"/>
      <c r="AY4" s="375"/>
      <c r="AZ4" s="375"/>
      <c r="BA4" s="375"/>
      <c r="BB4" s="426"/>
      <c r="BC4" s="427"/>
      <c r="BD4" s="427"/>
      <c r="BE4" s="428"/>
      <c r="BF4" s="380"/>
      <c r="BG4" s="381"/>
      <c r="BH4" s="381"/>
      <c r="BI4" s="382"/>
      <c r="BJ4" s="375"/>
      <c r="BK4" s="375"/>
      <c r="BL4" s="375"/>
      <c r="BM4" s="375"/>
      <c r="BN4" s="375"/>
      <c r="BO4" s="375"/>
      <c r="BP4" s="375"/>
      <c r="BQ4" s="375"/>
      <c r="BR4" s="426"/>
      <c r="BS4" s="427"/>
      <c r="BT4" s="427"/>
      <c r="BU4" s="428"/>
      <c r="BV4" s="375"/>
      <c r="BW4" s="375"/>
      <c r="BX4" s="375"/>
    </row>
    <row r="5" spans="1:79" ht="32.950000000000003" customHeight="1" x14ac:dyDescent="0.25">
      <c r="A5" s="373"/>
      <c r="B5" s="429"/>
      <c r="C5" s="429"/>
      <c r="D5" s="429"/>
      <c r="E5" s="429"/>
      <c r="F5" s="376"/>
      <c r="G5" s="376"/>
      <c r="H5" s="376"/>
      <c r="I5" s="376"/>
      <c r="J5" s="383"/>
      <c r="K5" s="384"/>
      <c r="L5" s="384"/>
      <c r="M5" s="385"/>
      <c r="N5" s="383"/>
      <c r="O5" s="384"/>
      <c r="P5" s="384"/>
      <c r="Q5" s="385"/>
      <c r="R5" s="383"/>
      <c r="S5" s="384"/>
      <c r="T5" s="384"/>
      <c r="U5" s="385"/>
      <c r="V5" s="383"/>
      <c r="W5" s="384"/>
      <c r="X5" s="384"/>
      <c r="Y5" s="385"/>
      <c r="Z5" s="430"/>
      <c r="AA5" s="431"/>
      <c r="AB5" s="431"/>
      <c r="AC5" s="432"/>
      <c r="AD5" s="383"/>
      <c r="AE5" s="384"/>
      <c r="AF5" s="384"/>
      <c r="AG5" s="385"/>
      <c r="AH5" s="430"/>
      <c r="AI5" s="431"/>
      <c r="AJ5" s="431"/>
      <c r="AK5" s="432"/>
      <c r="AL5" s="383"/>
      <c r="AM5" s="384"/>
      <c r="AN5" s="384"/>
      <c r="AO5" s="385"/>
      <c r="AP5" s="430"/>
      <c r="AQ5" s="431"/>
      <c r="AR5" s="431"/>
      <c r="AS5" s="432"/>
      <c r="AT5" s="425"/>
      <c r="AU5" s="425"/>
      <c r="AV5" s="425"/>
      <c r="AW5" s="425"/>
      <c r="AX5" s="375"/>
      <c r="AY5" s="375"/>
      <c r="AZ5" s="375"/>
      <c r="BA5" s="375"/>
      <c r="BB5" s="430"/>
      <c r="BC5" s="431"/>
      <c r="BD5" s="431"/>
      <c r="BE5" s="432"/>
      <c r="BF5" s="383"/>
      <c r="BG5" s="384"/>
      <c r="BH5" s="384"/>
      <c r="BI5" s="385"/>
      <c r="BJ5" s="375"/>
      <c r="BK5" s="375"/>
      <c r="BL5" s="375"/>
      <c r="BM5" s="375"/>
      <c r="BN5" s="375"/>
      <c r="BO5" s="375"/>
      <c r="BP5" s="375"/>
      <c r="BQ5" s="375"/>
      <c r="BR5" s="430"/>
      <c r="BS5" s="431"/>
      <c r="BT5" s="431"/>
      <c r="BU5" s="432"/>
      <c r="BV5" s="375"/>
      <c r="BW5" s="375"/>
      <c r="BX5" s="375"/>
    </row>
    <row r="6" spans="1:79" ht="35.35" customHeight="1" x14ac:dyDescent="0.25">
      <c r="A6" s="373"/>
      <c r="B6" s="433">
        <v>2020</v>
      </c>
      <c r="C6" s="434">
        <v>2021</v>
      </c>
      <c r="D6" s="435" t="s">
        <v>262</v>
      </c>
      <c r="E6" s="435"/>
      <c r="F6" s="433">
        <v>2020</v>
      </c>
      <c r="G6" s="434">
        <v>2021</v>
      </c>
      <c r="H6" s="435" t="s">
        <v>262</v>
      </c>
      <c r="I6" s="435"/>
      <c r="J6" s="433">
        <v>2020</v>
      </c>
      <c r="K6" s="434">
        <v>2021</v>
      </c>
      <c r="L6" s="436" t="s">
        <v>262</v>
      </c>
      <c r="M6" s="437"/>
      <c r="N6" s="433">
        <v>2020</v>
      </c>
      <c r="O6" s="434">
        <v>2021</v>
      </c>
      <c r="P6" s="435" t="s">
        <v>262</v>
      </c>
      <c r="Q6" s="435"/>
      <c r="R6" s="433">
        <v>2020</v>
      </c>
      <c r="S6" s="434">
        <v>2021</v>
      </c>
      <c r="T6" s="435" t="s">
        <v>262</v>
      </c>
      <c r="U6" s="435"/>
      <c r="V6" s="433">
        <v>2020</v>
      </c>
      <c r="W6" s="434">
        <v>2021</v>
      </c>
      <c r="X6" s="435" t="s">
        <v>262</v>
      </c>
      <c r="Y6" s="435"/>
      <c r="Z6" s="433">
        <v>2020</v>
      </c>
      <c r="AA6" s="434">
        <v>2021</v>
      </c>
      <c r="AB6" s="435" t="s">
        <v>262</v>
      </c>
      <c r="AC6" s="435"/>
      <c r="AD6" s="433">
        <v>2020</v>
      </c>
      <c r="AE6" s="434">
        <v>2021</v>
      </c>
      <c r="AF6" s="435" t="s">
        <v>262</v>
      </c>
      <c r="AG6" s="435"/>
      <c r="AH6" s="433">
        <v>2020</v>
      </c>
      <c r="AI6" s="434">
        <v>2021</v>
      </c>
      <c r="AJ6" s="435" t="s">
        <v>262</v>
      </c>
      <c r="AK6" s="435"/>
      <c r="AL6" s="433">
        <v>2020</v>
      </c>
      <c r="AM6" s="434">
        <v>2021</v>
      </c>
      <c r="AN6" s="435" t="s">
        <v>262</v>
      </c>
      <c r="AO6" s="435"/>
      <c r="AP6" s="433">
        <v>2020</v>
      </c>
      <c r="AQ6" s="434">
        <v>2021</v>
      </c>
      <c r="AR6" s="435" t="s">
        <v>262</v>
      </c>
      <c r="AS6" s="435"/>
      <c r="AT6" s="433">
        <v>2020</v>
      </c>
      <c r="AU6" s="434">
        <v>2021</v>
      </c>
      <c r="AV6" s="435" t="s">
        <v>262</v>
      </c>
      <c r="AW6" s="435"/>
      <c r="AX6" s="435" t="s">
        <v>2</v>
      </c>
      <c r="AY6" s="435"/>
      <c r="AZ6" s="435" t="s">
        <v>262</v>
      </c>
      <c r="BA6" s="435"/>
      <c r="BB6" s="433">
        <v>2020</v>
      </c>
      <c r="BC6" s="434">
        <v>2021</v>
      </c>
      <c r="BD6" s="435" t="s">
        <v>262</v>
      </c>
      <c r="BE6" s="435"/>
      <c r="BF6" s="433">
        <v>2020</v>
      </c>
      <c r="BG6" s="434">
        <v>2021</v>
      </c>
      <c r="BH6" s="435" t="s">
        <v>262</v>
      </c>
      <c r="BI6" s="435"/>
      <c r="BJ6" s="433">
        <v>2020</v>
      </c>
      <c r="BK6" s="434">
        <v>2021</v>
      </c>
      <c r="BL6" s="435" t="s">
        <v>262</v>
      </c>
      <c r="BM6" s="435"/>
      <c r="BN6" s="433">
        <v>2020</v>
      </c>
      <c r="BO6" s="434">
        <v>2021</v>
      </c>
      <c r="BP6" s="438" t="s">
        <v>262</v>
      </c>
      <c r="BQ6" s="439"/>
      <c r="BR6" s="433">
        <v>2020</v>
      </c>
      <c r="BS6" s="434">
        <v>2021</v>
      </c>
      <c r="BT6" s="438" t="s">
        <v>262</v>
      </c>
      <c r="BU6" s="439"/>
      <c r="BV6" s="433">
        <v>2020</v>
      </c>
      <c r="BW6" s="434">
        <v>2021</v>
      </c>
      <c r="BX6" s="440" t="s">
        <v>3</v>
      </c>
    </row>
    <row r="7" spans="1:79" s="213" customFormat="1" ht="14.4" x14ac:dyDescent="0.25">
      <c r="A7" s="374"/>
      <c r="B7" s="433"/>
      <c r="C7" s="441"/>
      <c r="D7" s="442" t="s">
        <v>0</v>
      </c>
      <c r="E7" s="442" t="s">
        <v>3</v>
      </c>
      <c r="F7" s="433"/>
      <c r="G7" s="441"/>
      <c r="H7" s="442" t="s">
        <v>0</v>
      </c>
      <c r="I7" s="442" t="s">
        <v>3</v>
      </c>
      <c r="J7" s="433"/>
      <c r="K7" s="441"/>
      <c r="L7" s="442" t="s">
        <v>0</v>
      </c>
      <c r="M7" s="442" t="s">
        <v>3</v>
      </c>
      <c r="N7" s="433"/>
      <c r="O7" s="441"/>
      <c r="P7" s="442" t="s">
        <v>0</v>
      </c>
      <c r="Q7" s="442" t="s">
        <v>3</v>
      </c>
      <c r="R7" s="433"/>
      <c r="S7" s="441"/>
      <c r="T7" s="442" t="s">
        <v>0</v>
      </c>
      <c r="U7" s="442" t="s">
        <v>3</v>
      </c>
      <c r="V7" s="433"/>
      <c r="W7" s="441"/>
      <c r="X7" s="442" t="s">
        <v>0</v>
      </c>
      <c r="Y7" s="442" t="s">
        <v>3</v>
      </c>
      <c r="Z7" s="433"/>
      <c r="AA7" s="441"/>
      <c r="AB7" s="442" t="s">
        <v>0</v>
      </c>
      <c r="AC7" s="442" t="s">
        <v>3</v>
      </c>
      <c r="AD7" s="433"/>
      <c r="AE7" s="441"/>
      <c r="AF7" s="442" t="s">
        <v>0</v>
      </c>
      <c r="AG7" s="442" t="s">
        <v>3</v>
      </c>
      <c r="AH7" s="433"/>
      <c r="AI7" s="441"/>
      <c r="AJ7" s="442" t="s">
        <v>0</v>
      </c>
      <c r="AK7" s="442" t="s">
        <v>3</v>
      </c>
      <c r="AL7" s="433"/>
      <c r="AM7" s="441"/>
      <c r="AN7" s="442" t="s">
        <v>0</v>
      </c>
      <c r="AO7" s="442" t="s">
        <v>3</v>
      </c>
      <c r="AP7" s="433"/>
      <c r="AQ7" s="441"/>
      <c r="AR7" s="442" t="s">
        <v>0</v>
      </c>
      <c r="AS7" s="442" t="s">
        <v>3</v>
      </c>
      <c r="AT7" s="433"/>
      <c r="AU7" s="441"/>
      <c r="AV7" s="442" t="s">
        <v>0</v>
      </c>
      <c r="AW7" s="442" t="s">
        <v>3</v>
      </c>
      <c r="AX7" s="443">
        <v>2020</v>
      </c>
      <c r="AY7" s="443">
        <v>2021</v>
      </c>
      <c r="AZ7" s="442" t="s">
        <v>0</v>
      </c>
      <c r="BA7" s="442" t="s">
        <v>3</v>
      </c>
      <c r="BB7" s="433"/>
      <c r="BC7" s="441"/>
      <c r="BD7" s="442" t="s">
        <v>0</v>
      </c>
      <c r="BE7" s="442" t="s">
        <v>3</v>
      </c>
      <c r="BF7" s="433"/>
      <c r="BG7" s="441"/>
      <c r="BH7" s="442" t="s">
        <v>0</v>
      </c>
      <c r="BI7" s="442" t="s">
        <v>3</v>
      </c>
      <c r="BJ7" s="433"/>
      <c r="BK7" s="441"/>
      <c r="BL7" s="442" t="s">
        <v>0</v>
      </c>
      <c r="BM7" s="442" t="s">
        <v>3</v>
      </c>
      <c r="BN7" s="433"/>
      <c r="BO7" s="441"/>
      <c r="BP7" s="443" t="s">
        <v>0</v>
      </c>
      <c r="BQ7" s="443" t="s">
        <v>3</v>
      </c>
      <c r="BR7" s="433"/>
      <c r="BS7" s="441"/>
      <c r="BT7" s="443" t="s">
        <v>0</v>
      </c>
      <c r="BU7" s="443" t="s">
        <v>3</v>
      </c>
      <c r="BV7" s="433"/>
      <c r="BW7" s="441"/>
      <c r="BX7" s="444"/>
    </row>
    <row r="8" spans="1:79" ht="12.75" customHeight="1" x14ac:dyDescent="0.25">
      <c r="A8" s="214" t="s">
        <v>4</v>
      </c>
      <c r="B8" s="214">
        <v>1</v>
      </c>
      <c r="C8" s="214">
        <v>2</v>
      </c>
      <c r="D8" s="214">
        <v>3</v>
      </c>
      <c r="E8" s="214">
        <v>4</v>
      </c>
      <c r="F8" s="214">
        <v>5</v>
      </c>
      <c r="G8" s="214">
        <v>6</v>
      </c>
      <c r="H8" s="214">
        <v>7</v>
      </c>
      <c r="I8" s="214">
        <v>8</v>
      </c>
      <c r="J8" s="214">
        <v>9</v>
      </c>
      <c r="K8" s="214">
        <v>10</v>
      </c>
      <c r="L8" s="214">
        <v>11</v>
      </c>
      <c r="M8" s="214">
        <v>12</v>
      </c>
      <c r="N8" s="214">
        <v>13</v>
      </c>
      <c r="O8" s="214">
        <v>14</v>
      </c>
      <c r="P8" s="214">
        <v>15</v>
      </c>
      <c r="Q8" s="214">
        <v>16</v>
      </c>
      <c r="R8" s="214">
        <v>17</v>
      </c>
      <c r="S8" s="214">
        <v>18</v>
      </c>
      <c r="T8" s="214">
        <v>19</v>
      </c>
      <c r="U8" s="214">
        <v>20</v>
      </c>
      <c r="V8" s="214">
        <v>21</v>
      </c>
      <c r="W8" s="214">
        <v>22</v>
      </c>
      <c r="X8" s="214">
        <v>23</v>
      </c>
      <c r="Y8" s="214">
        <v>24</v>
      </c>
      <c r="Z8" s="214">
        <v>25</v>
      </c>
      <c r="AA8" s="214">
        <v>26</v>
      </c>
      <c r="AB8" s="214">
        <v>27</v>
      </c>
      <c r="AC8" s="214">
        <v>28</v>
      </c>
      <c r="AD8" s="214">
        <v>29</v>
      </c>
      <c r="AE8" s="214">
        <v>30</v>
      </c>
      <c r="AF8" s="214">
        <v>31</v>
      </c>
      <c r="AG8" s="214">
        <v>32</v>
      </c>
      <c r="AH8" s="214">
        <v>33</v>
      </c>
      <c r="AI8" s="214">
        <v>34</v>
      </c>
      <c r="AJ8" s="214">
        <v>35</v>
      </c>
      <c r="AK8" s="214">
        <v>36</v>
      </c>
      <c r="AL8" s="214">
        <v>37</v>
      </c>
      <c r="AM8" s="214">
        <v>38</v>
      </c>
      <c r="AN8" s="214">
        <v>39</v>
      </c>
      <c r="AO8" s="214">
        <v>40</v>
      </c>
      <c r="AP8" s="214">
        <v>41</v>
      </c>
      <c r="AQ8" s="214">
        <v>42</v>
      </c>
      <c r="AR8" s="214">
        <v>43</v>
      </c>
      <c r="AS8" s="214">
        <v>44</v>
      </c>
      <c r="AT8" s="214">
        <v>45</v>
      </c>
      <c r="AU8" s="214">
        <v>46</v>
      </c>
      <c r="AV8" s="214">
        <v>47</v>
      </c>
      <c r="AW8" s="214">
        <v>48</v>
      </c>
      <c r="AX8" s="214">
        <v>49</v>
      </c>
      <c r="AY8" s="214">
        <v>50</v>
      </c>
      <c r="AZ8" s="214">
        <v>51</v>
      </c>
      <c r="BA8" s="214">
        <v>52</v>
      </c>
      <c r="BB8" s="214">
        <v>53</v>
      </c>
      <c r="BC8" s="214">
        <v>54</v>
      </c>
      <c r="BD8" s="214">
        <v>55</v>
      </c>
      <c r="BE8" s="214">
        <v>56</v>
      </c>
      <c r="BF8" s="214">
        <v>57</v>
      </c>
      <c r="BG8" s="214">
        <v>58</v>
      </c>
      <c r="BH8" s="214">
        <v>59</v>
      </c>
      <c r="BI8" s="214">
        <v>60</v>
      </c>
      <c r="BJ8" s="214">
        <v>61</v>
      </c>
      <c r="BK8" s="214">
        <v>62</v>
      </c>
      <c r="BL8" s="214">
        <v>63</v>
      </c>
      <c r="BM8" s="214">
        <v>64</v>
      </c>
      <c r="BN8" s="214">
        <v>65</v>
      </c>
      <c r="BO8" s="214">
        <v>66</v>
      </c>
      <c r="BP8" s="214">
        <v>67</v>
      </c>
      <c r="BQ8" s="214">
        <v>68</v>
      </c>
      <c r="BR8" s="214">
        <v>69</v>
      </c>
      <c r="BS8" s="214">
        <v>70</v>
      </c>
      <c r="BT8" s="214">
        <v>71</v>
      </c>
      <c r="BU8" s="214">
        <v>72</v>
      </c>
      <c r="BV8" s="214">
        <v>73</v>
      </c>
      <c r="BW8" s="214">
        <v>74</v>
      </c>
      <c r="BX8" s="214">
        <v>75</v>
      </c>
    </row>
    <row r="9" spans="1:79" s="457" customFormat="1" ht="22.6" customHeight="1" x14ac:dyDescent="0.3">
      <c r="A9" s="445" t="s">
        <v>467</v>
      </c>
      <c r="B9" s="446">
        <f>SUM(B10:B37)</f>
        <v>33287</v>
      </c>
      <c r="C9" s="446">
        <f>SUM(C10:C37)</f>
        <v>41389</v>
      </c>
      <c r="D9" s="447">
        <f t="shared" ref="D9:D37" si="0">C9/B9*100</f>
        <v>124.33983236699011</v>
      </c>
      <c r="E9" s="446">
        <f t="shared" ref="E9:E37" si="1">C9-B9</f>
        <v>8102</v>
      </c>
      <c r="F9" s="446">
        <f>SUM(F10:F37)</f>
        <v>15521</v>
      </c>
      <c r="G9" s="446">
        <f>SUM(G10:G37)</f>
        <v>20981</v>
      </c>
      <c r="H9" s="447">
        <f t="shared" ref="H9:H37" si="2">G9/F9*100</f>
        <v>135.17814573803236</v>
      </c>
      <c r="I9" s="446">
        <f t="shared" ref="I9:I37" si="3">G9-F9</f>
        <v>5460</v>
      </c>
      <c r="J9" s="446">
        <f>SUM(J10:J37)</f>
        <v>1634</v>
      </c>
      <c r="K9" s="446">
        <f>SUM(K10:K37)</f>
        <v>1314</v>
      </c>
      <c r="L9" s="447">
        <f>K9/J9*100</f>
        <v>80.416156670746631</v>
      </c>
      <c r="M9" s="446">
        <f t="shared" ref="M9:M37" si="4">K9-J9</f>
        <v>-320</v>
      </c>
      <c r="N9" s="446">
        <f>SUM(N10:N37)</f>
        <v>756</v>
      </c>
      <c r="O9" s="446">
        <f>SUM(O10:O37)</f>
        <v>667</v>
      </c>
      <c r="P9" s="448">
        <f t="shared" ref="P9" si="5">O9/N9*100</f>
        <v>88.227513227513228</v>
      </c>
      <c r="Q9" s="446">
        <f t="shared" ref="Q9:Q37" si="6">O9-N9</f>
        <v>-89</v>
      </c>
      <c r="R9" s="446">
        <f>SUM(R10:R37)</f>
        <v>0</v>
      </c>
      <c r="S9" s="446">
        <f>SUM(S10:S37)</f>
        <v>0</v>
      </c>
      <c r="T9" s="448" t="s">
        <v>84</v>
      </c>
      <c r="U9" s="446">
        <f t="shared" ref="U9:U37" si="7">S9-R9</f>
        <v>0</v>
      </c>
      <c r="V9" s="446">
        <f>SUM(V10:V37)</f>
        <v>1</v>
      </c>
      <c r="W9" s="446">
        <f>SUM(W10:W37)</f>
        <v>0</v>
      </c>
      <c r="X9" s="448">
        <f t="shared" ref="X9:X37" si="8">W9/V9*100</f>
        <v>0</v>
      </c>
      <c r="Y9" s="446">
        <f t="shared" ref="Y9:Y37" si="9">W9-V9</f>
        <v>-1</v>
      </c>
      <c r="Z9" s="446">
        <f>SUM(Z10:Z37)</f>
        <v>0</v>
      </c>
      <c r="AA9" s="446">
        <f>SUM(AA10:AA37)</f>
        <v>0</v>
      </c>
      <c r="AB9" s="448" t="s">
        <v>84</v>
      </c>
      <c r="AC9" s="449">
        <f t="shared" ref="AC9:AC37" si="10">AA9-Z9</f>
        <v>0</v>
      </c>
      <c r="AD9" s="446">
        <f>SUM(AD10:AD37)</f>
        <v>533</v>
      </c>
      <c r="AE9" s="446">
        <f>SUM(AE10:AE37)</f>
        <v>110</v>
      </c>
      <c r="AF9" s="448">
        <f>AE9/AD9*100</f>
        <v>20.637898686679172</v>
      </c>
      <c r="AG9" s="446">
        <f t="shared" ref="AG9:AG37" si="11">AE9-AD9</f>
        <v>-423</v>
      </c>
      <c r="AH9" s="450" t="str">
        <f>[11]посл_мин_рік!AZ9</f>
        <v>5</v>
      </c>
      <c r="AI9" s="446" t="str">
        <f>[11]ЦПТО!E8</f>
        <v>6</v>
      </c>
      <c r="AJ9" s="448">
        <f t="shared" ref="AJ9:AJ37" si="12">AI9/AH9*100</f>
        <v>120</v>
      </c>
      <c r="AK9" s="446">
        <f t="shared" ref="AK9:AK37" si="13">AI9-AH9</f>
        <v>1</v>
      </c>
      <c r="AL9" s="446">
        <f>SUM(AL10:AL37)</f>
        <v>332</v>
      </c>
      <c r="AM9" s="446">
        <f>SUM(AM10:AM37)</f>
        <v>71</v>
      </c>
      <c r="AN9" s="448">
        <f t="shared" ref="AN9:AN37" si="14">AM9/AL9*100</f>
        <v>21.385542168674696</v>
      </c>
      <c r="AO9" s="446">
        <f t="shared" ref="AO9:AO37" si="15">AM9-AL9</f>
        <v>-261</v>
      </c>
      <c r="AP9" s="451">
        <f>SUM(AP10:AP37)</f>
        <v>13427</v>
      </c>
      <c r="AQ9" s="451">
        <f>SUM(AQ10:AQ37)</f>
        <v>19775</v>
      </c>
      <c r="AR9" s="452">
        <f t="shared" ref="AR9:AR37" si="16">AQ9/AP9*100</f>
        <v>147.2778729425784</v>
      </c>
      <c r="AS9" s="451">
        <f t="shared" ref="AS9:AS37" si="17">AQ9-AP9</f>
        <v>6348</v>
      </c>
      <c r="AT9" s="453">
        <f>SUM(AT10:AT37)</f>
        <v>2243</v>
      </c>
      <c r="AU9" s="453">
        <f>SUM(AU10:AU37)</f>
        <v>1620</v>
      </c>
      <c r="AV9" s="454">
        <f t="shared" ref="AV9:AV37" si="18">ROUND(AU9/AT9*100,1)</f>
        <v>72.2</v>
      </c>
      <c r="AW9" s="453">
        <f t="shared" ref="AW9:AW37" si="19">AU9-AT9</f>
        <v>-623</v>
      </c>
      <c r="AX9" s="446">
        <f>SUM(AX10:AX37)</f>
        <v>8488</v>
      </c>
      <c r="AY9" s="446">
        <f>SUM(AY10:AY37)</f>
        <v>6737</v>
      </c>
      <c r="AZ9" s="448">
        <f t="shared" ref="AZ9:AZ37" si="20">ROUND(AY9/AX9*100,1)</f>
        <v>79.400000000000006</v>
      </c>
      <c r="BA9" s="446">
        <f t="shared" ref="BA9:BA37" si="21">AY9-AX9</f>
        <v>-1751</v>
      </c>
      <c r="BB9" s="446">
        <f>SUM(BB10:BB37)</f>
        <v>30740</v>
      </c>
      <c r="BC9" s="446">
        <f>SUM(BC10:BC37)</f>
        <v>38333</v>
      </c>
      <c r="BD9" s="448">
        <f t="shared" ref="BD9:BD37" si="22">BC9/BB9*100</f>
        <v>124.70071567989589</v>
      </c>
      <c r="BE9" s="446">
        <f t="shared" ref="BE9:BE37" si="23">BC9-BB9</f>
        <v>7593</v>
      </c>
      <c r="BF9" s="446">
        <f>SUM(BF10:BF37)</f>
        <v>13928</v>
      </c>
      <c r="BG9" s="446">
        <f>SUM(BG10:BG37)</f>
        <v>18603</v>
      </c>
      <c r="BH9" s="448">
        <f t="shared" ref="BH9:BH37" si="24">BG9/BF9*100</f>
        <v>133.56547960941987</v>
      </c>
      <c r="BI9" s="446">
        <f t="shared" ref="BI9:BI37" si="25">BG9-BF9</f>
        <v>4675</v>
      </c>
      <c r="BJ9" s="446">
        <f>SUM(BJ10:BJ37)</f>
        <v>12204</v>
      </c>
      <c r="BK9" s="446">
        <f>SUM(BK10:BK37)</f>
        <v>17042</v>
      </c>
      <c r="BL9" s="448">
        <f t="shared" ref="BL9:BL37" si="26">BK9/BJ9*100</f>
        <v>139.64274008521795</v>
      </c>
      <c r="BM9" s="446">
        <f t="shared" ref="BM9:BM37" si="27">BK9-BJ9</f>
        <v>4838</v>
      </c>
      <c r="BN9" s="446">
        <f>SUM(BN10:BN37)</f>
        <v>4207</v>
      </c>
      <c r="BO9" s="446">
        <f>SUM(BO10:BO37)</f>
        <v>3639</v>
      </c>
      <c r="BP9" s="447">
        <f>ROUND(BO9/BN9*100,1)</f>
        <v>86.5</v>
      </c>
      <c r="BQ9" s="446">
        <f t="shared" ref="BQ9:BQ37" si="28">BO9-BN9</f>
        <v>-568</v>
      </c>
      <c r="BR9" s="446">
        <f>[11]посл_мин_рік!DX9</f>
        <v>7471.54</v>
      </c>
      <c r="BS9" s="446">
        <v>8769.4500000000007</v>
      </c>
      <c r="BT9" s="447">
        <f t="shared" ref="BT9:BT37" si="29">ROUND(BS9/BR9*100,1)</f>
        <v>117.4</v>
      </c>
      <c r="BU9" s="446">
        <v>1297</v>
      </c>
      <c r="BV9" s="455">
        <f>[11]посл_мин_рік!EB9</f>
        <v>3</v>
      </c>
      <c r="BW9" s="455">
        <f>[11]Витяг_2!M7</f>
        <v>5</v>
      </c>
      <c r="BX9" s="449">
        <f>BW9-BV9</f>
        <v>2</v>
      </c>
      <c r="BY9" s="456"/>
    </row>
    <row r="10" spans="1:79" ht="19.55" customHeight="1" x14ac:dyDescent="0.25">
      <c r="A10" s="458" t="s">
        <v>412</v>
      </c>
      <c r="B10" s="459">
        <f>[11]посл_мин_рік!C10</f>
        <v>624</v>
      </c>
      <c r="C10" s="460">
        <f>[11]статус!D8+[11]Облік!L8+[11]Облік!N8-[11]Облік!M8</f>
        <v>595</v>
      </c>
      <c r="D10" s="461">
        <f t="shared" si="0"/>
        <v>95.352564102564102</v>
      </c>
      <c r="E10" s="462">
        <f t="shared" si="1"/>
        <v>-29</v>
      </c>
      <c r="F10" s="459">
        <f>[11]посл_мин_рік!G10</f>
        <v>285</v>
      </c>
      <c r="G10" s="460">
        <f>[11]статус!D8</f>
        <v>407</v>
      </c>
      <c r="H10" s="461">
        <f t="shared" si="2"/>
        <v>142.80701754385964</v>
      </c>
      <c r="I10" s="462">
        <f t="shared" si="3"/>
        <v>122</v>
      </c>
      <c r="J10" s="459">
        <f>[11]посл_мин_рік!O10</f>
        <v>58</v>
      </c>
      <c r="K10" s="459">
        <f>[11]статус!F8+[11]Облік!D8+[11]сам!B7</f>
        <v>31</v>
      </c>
      <c r="L10" s="461">
        <f t="shared" ref="L10:L37" si="30">K10/J10*100</f>
        <v>53.448275862068961</v>
      </c>
      <c r="M10" s="462">
        <f t="shared" si="4"/>
        <v>-27</v>
      </c>
      <c r="N10" s="459">
        <f>'[11]20_статус'!F8+'[11]20_сам'!B7</f>
        <v>23</v>
      </c>
      <c r="O10" s="459">
        <f>[11]статус!F8+[11]сам!B7</f>
        <v>22</v>
      </c>
      <c r="P10" s="463">
        <f>O10/N10*100</f>
        <v>95.652173913043484</v>
      </c>
      <c r="Q10" s="462">
        <f t="shared" si="6"/>
        <v>-1</v>
      </c>
      <c r="R10" s="459">
        <f>[11]посл_мин_рік!AD10</f>
        <v>0</v>
      </c>
      <c r="S10" s="459">
        <f>[11]ОП!AE10</f>
        <v>0</v>
      </c>
      <c r="T10" s="464" t="e">
        <f t="shared" ref="T10:T37" si="31">S10/R10*100</f>
        <v>#DIV/0!</v>
      </c>
      <c r="U10" s="465">
        <f t="shared" si="7"/>
        <v>0</v>
      </c>
      <c r="V10" s="466">
        <f>[11]посл_мин_рік!AH10</f>
        <v>0</v>
      </c>
      <c r="W10" s="459">
        <f>[11]витяг!AG14</f>
        <v>0</v>
      </c>
      <c r="X10" s="464" t="e">
        <f t="shared" si="8"/>
        <v>#DIV/0!</v>
      </c>
      <c r="Y10" s="467">
        <f t="shared" si="9"/>
        <v>0</v>
      </c>
      <c r="Z10" s="466">
        <f>[11]посл_мин_рік!AO10</f>
        <v>0</v>
      </c>
      <c r="AA10" s="466">
        <f>[11]витяг!CG14</f>
        <v>0</v>
      </c>
      <c r="AB10" s="464" t="e">
        <f t="shared" ref="AB10:AB37" si="32">AA10/Z10*100</f>
        <v>#DIV/0!</v>
      </c>
      <c r="AC10" s="468">
        <f t="shared" si="10"/>
        <v>0</v>
      </c>
      <c r="AD10" s="459">
        <f>[11]посл_мин_рік!AS10</f>
        <v>4</v>
      </c>
      <c r="AE10" s="459">
        <f>[11]статус!J8</f>
        <v>0</v>
      </c>
      <c r="AF10" s="463">
        <f t="shared" ref="AF10:AF37" si="33">AE10/AD10*100</f>
        <v>0</v>
      </c>
      <c r="AG10" s="462">
        <f t="shared" si="11"/>
        <v>-4</v>
      </c>
      <c r="AH10" s="459" t="str">
        <f>[11]посл_мин_рік!AZ10</f>
        <v>0</v>
      </c>
      <c r="AI10" s="459" t="str">
        <f>[11]ЦПТО!E9</f>
        <v>0</v>
      </c>
      <c r="AJ10" s="464" t="e">
        <f t="shared" si="12"/>
        <v>#DIV/0!</v>
      </c>
      <c r="AK10" s="462">
        <f t="shared" si="13"/>
        <v>0</v>
      </c>
      <c r="AL10" s="459">
        <f>[11]посл_мин_рік!BG10</f>
        <v>2</v>
      </c>
      <c r="AM10" s="459">
        <f>[11]гр_р!H8+[11]ін_р!B8</f>
        <v>0</v>
      </c>
      <c r="AN10" s="463">
        <f t="shared" si="14"/>
        <v>0</v>
      </c>
      <c r="AO10" s="462">
        <f t="shared" si="15"/>
        <v>-2</v>
      </c>
      <c r="AP10" s="459">
        <f>[11]посл_мин_рік!BO10</f>
        <v>230</v>
      </c>
      <c r="AQ10" s="459">
        <f>[11]статус!E8</f>
        <v>379</v>
      </c>
      <c r="AR10" s="463">
        <f t="shared" si="16"/>
        <v>164.78260869565219</v>
      </c>
      <c r="AS10" s="462">
        <f t="shared" si="17"/>
        <v>149</v>
      </c>
      <c r="AT10" s="469">
        <f>[11]посл_мин_рік!CS10</f>
        <v>56</v>
      </c>
      <c r="AU10" s="469">
        <f>[11]Укомпл!AF9</f>
        <v>33</v>
      </c>
      <c r="AV10" s="470">
        <f t="shared" si="18"/>
        <v>58.9</v>
      </c>
      <c r="AW10" s="471">
        <f t="shared" si="19"/>
        <v>-23</v>
      </c>
      <c r="AX10" s="472">
        <f>[11]посл_мин_рік!CW10</f>
        <v>161</v>
      </c>
      <c r="AY10" s="459">
        <f>[11]Укомпл!G9</f>
        <v>100</v>
      </c>
      <c r="AZ10" s="463">
        <f t="shared" si="20"/>
        <v>62.1</v>
      </c>
      <c r="BA10" s="462">
        <f t="shared" si="21"/>
        <v>-61</v>
      </c>
      <c r="BB10" s="459">
        <f>'[11]20_статус'!P8+'[11]20_облік'!N8</f>
        <v>511</v>
      </c>
      <c r="BC10" s="459">
        <f>[11]статус!P8+[11]Облік!N8</f>
        <v>519</v>
      </c>
      <c r="BD10" s="463">
        <f t="shared" si="22"/>
        <v>101.56555772994129</v>
      </c>
      <c r="BE10" s="462">
        <f t="shared" si="23"/>
        <v>8</v>
      </c>
      <c r="BF10" s="459">
        <f>[11]посл_мин_рік!DL10</f>
        <v>248</v>
      </c>
      <c r="BG10" s="459">
        <f>[11]статус!P8</f>
        <v>345</v>
      </c>
      <c r="BH10" s="463">
        <f t="shared" si="24"/>
        <v>139.11290322580646</v>
      </c>
      <c r="BI10" s="462">
        <f t="shared" si="25"/>
        <v>97</v>
      </c>
      <c r="BJ10" s="459">
        <f>[11]посл_мин_рік!DP10</f>
        <v>200</v>
      </c>
      <c r="BK10" s="459">
        <f>[11]статус!T8</f>
        <v>308</v>
      </c>
      <c r="BL10" s="463">
        <f t="shared" si="26"/>
        <v>154</v>
      </c>
      <c r="BM10" s="462">
        <f t="shared" si="27"/>
        <v>108</v>
      </c>
      <c r="BN10" s="459">
        <f>[11]посл_мин_рік!DT10</f>
        <v>89</v>
      </c>
      <c r="BO10" s="459">
        <f>[11]Укомпл!AA9</f>
        <v>47</v>
      </c>
      <c r="BP10" s="461">
        <f>ROUND(BO10/BN10*100,1)</f>
        <v>52.8</v>
      </c>
      <c r="BQ10" s="462">
        <f t="shared" si="28"/>
        <v>-42</v>
      </c>
      <c r="BR10" s="459">
        <f>[11]посл_мин_рік!DX10</f>
        <v>7022.98</v>
      </c>
      <c r="BS10" s="459">
        <v>9276.3799999999992</v>
      </c>
      <c r="BT10" s="461">
        <f t="shared" si="29"/>
        <v>132.1</v>
      </c>
      <c r="BU10" s="462">
        <f t="shared" ref="BU10:BU37" si="34">BS10-BR10</f>
        <v>2253.3999999999996</v>
      </c>
      <c r="BV10" s="473">
        <f>[11]посл_мин_рік!EB10</f>
        <v>3</v>
      </c>
      <c r="BW10" s="473">
        <f>[11]Витяг_2!M8</f>
        <v>7</v>
      </c>
      <c r="BX10" s="467">
        <f>BW10-BV10</f>
        <v>4</v>
      </c>
      <c r="BY10" s="474"/>
    </row>
    <row r="11" spans="1:79" ht="19.55" customHeight="1" x14ac:dyDescent="0.25">
      <c r="A11" s="458" t="s">
        <v>413</v>
      </c>
      <c r="B11" s="459">
        <f>[11]посл_мин_рік!C11</f>
        <v>484</v>
      </c>
      <c r="C11" s="460">
        <f>[11]статус!D9+[11]Облік!L9+[11]Облік!N9-[11]Облік!M9</f>
        <v>633</v>
      </c>
      <c r="D11" s="461">
        <f t="shared" si="0"/>
        <v>130.78512396694214</v>
      </c>
      <c r="E11" s="462">
        <f t="shared" si="1"/>
        <v>149</v>
      </c>
      <c r="F11" s="459">
        <f>[11]посл_мин_рік!G11</f>
        <v>401</v>
      </c>
      <c r="G11" s="460">
        <f>[11]статус!D9</f>
        <v>490</v>
      </c>
      <c r="H11" s="461">
        <f t="shared" si="2"/>
        <v>122.19451371571073</v>
      </c>
      <c r="I11" s="462">
        <f t="shared" si="3"/>
        <v>89</v>
      </c>
      <c r="J11" s="459">
        <f>[11]посл_мин_рік!O11</f>
        <v>39</v>
      </c>
      <c r="K11" s="459">
        <f>[11]статус!F9+[11]Облік!D9+[11]сам!B8</f>
        <v>11</v>
      </c>
      <c r="L11" s="461">
        <f t="shared" si="30"/>
        <v>28.205128205128204</v>
      </c>
      <c r="M11" s="462">
        <f t="shared" si="4"/>
        <v>-28</v>
      </c>
      <c r="N11" s="459">
        <f>'[11]20_статус'!F9+'[11]20_сам'!B8</f>
        <v>26</v>
      </c>
      <c r="O11" s="459">
        <f>[11]статус!F9+[11]сам!B8</f>
        <v>7</v>
      </c>
      <c r="P11" s="463">
        <f>O11/N11*100</f>
        <v>26.923076923076923</v>
      </c>
      <c r="Q11" s="462">
        <f t="shared" si="6"/>
        <v>-19</v>
      </c>
      <c r="R11" s="459">
        <f>[11]посл_мин_рік!AD11</f>
        <v>0</v>
      </c>
      <c r="S11" s="459">
        <f>[11]ОП!AE11</f>
        <v>0</v>
      </c>
      <c r="T11" s="464" t="e">
        <f t="shared" si="31"/>
        <v>#DIV/0!</v>
      </c>
      <c r="U11" s="465">
        <f t="shared" si="7"/>
        <v>0</v>
      </c>
      <c r="V11" s="466">
        <f>[11]посл_мин_рік!AH11</f>
        <v>0</v>
      </c>
      <c r="W11" s="459">
        <f>[11]витяг!AG15</f>
        <v>0</v>
      </c>
      <c r="X11" s="464" t="e">
        <f t="shared" si="8"/>
        <v>#DIV/0!</v>
      </c>
      <c r="Y11" s="467">
        <f t="shared" si="9"/>
        <v>0</v>
      </c>
      <c r="Z11" s="466">
        <f>[11]посл_мин_рік!AO11</f>
        <v>0</v>
      </c>
      <c r="AA11" s="466">
        <f>[11]витяг!CG15</f>
        <v>0</v>
      </c>
      <c r="AB11" s="464" t="e">
        <f t="shared" si="32"/>
        <v>#DIV/0!</v>
      </c>
      <c r="AC11" s="468">
        <f t="shared" si="10"/>
        <v>0</v>
      </c>
      <c r="AD11" s="459">
        <f>[11]посл_мин_рік!AS11</f>
        <v>10</v>
      </c>
      <c r="AE11" s="459">
        <f>[11]статус!J9</f>
        <v>3</v>
      </c>
      <c r="AF11" s="463">
        <f t="shared" si="33"/>
        <v>30</v>
      </c>
      <c r="AG11" s="462">
        <f t="shared" si="11"/>
        <v>-7</v>
      </c>
      <c r="AH11" s="459" t="str">
        <f>[11]посл_мин_рік!AZ11</f>
        <v>0</v>
      </c>
      <c r="AI11" s="459" t="str">
        <f>[11]ЦПТО!E10</f>
        <v>0</v>
      </c>
      <c r="AJ11" s="464" t="e">
        <f t="shared" si="12"/>
        <v>#DIV/0!</v>
      </c>
      <c r="AK11" s="462">
        <f t="shared" si="13"/>
        <v>0</v>
      </c>
      <c r="AL11" s="459">
        <f>[11]посл_мин_рік!BG11</f>
        <v>14</v>
      </c>
      <c r="AM11" s="459">
        <f>[11]гр_р!H9+[11]ін_р!B9</f>
        <v>5</v>
      </c>
      <c r="AN11" s="463">
        <f t="shared" si="14"/>
        <v>35.714285714285715</v>
      </c>
      <c r="AO11" s="462">
        <f t="shared" si="15"/>
        <v>-9</v>
      </c>
      <c r="AP11" s="459">
        <f>[11]посл_мин_рік!BO11</f>
        <v>337</v>
      </c>
      <c r="AQ11" s="459">
        <f>[11]статус!E9</f>
        <v>479</v>
      </c>
      <c r="AR11" s="463">
        <f t="shared" si="16"/>
        <v>142.13649851632047</v>
      </c>
      <c r="AS11" s="462">
        <f t="shared" si="17"/>
        <v>142</v>
      </c>
      <c r="AT11" s="469">
        <f>[11]посл_мин_рік!CS11</f>
        <v>49</v>
      </c>
      <c r="AU11" s="469">
        <f>[11]Укомпл!AF10</f>
        <v>30</v>
      </c>
      <c r="AV11" s="470">
        <f t="shared" si="18"/>
        <v>61.2</v>
      </c>
      <c r="AW11" s="471">
        <f t="shared" si="19"/>
        <v>-19</v>
      </c>
      <c r="AX11" s="472">
        <f>[11]посл_мин_рік!CW11</f>
        <v>94</v>
      </c>
      <c r="AY11" s="459">
        <f>[11]Укомпл!G10</f>
        <v>79</v>
      </c>
      <c r="AZ11" s="463">
        <f t="shared" si="20"/>
        <v>84</v>
      </c>
      <c r="BA11" s="462">
        <f t="shared" si="21"/>
        <v>-15</v>
      </c>
      <c r="BB11" s="459">
        <f>'[11]20_статус'!P9+'[11]20_облік'!N9</f>
        <v>405</v>
      </c>
      <c r="BC11" s="459">
        <f>[11]статус!P9+[11]Облік!N9</f>
        <v>583</v>
      </c>
      <c r="BD11" s="463">
        <f t="shared" si="22"/>
        <v>143.95061728395063</v>
      </c>
      <c r="BE11" s="462">
        <f t="shared" si="23"/>
        <v>178</v>
      </c>
      <c r="BF11" s="459">
        <f>[11]посл_мин_рік!DL11</f>
        <v>343</v>
      </c>
      <c r="BG11" s="459">
        <f>[11]статус!P9</f>
        <v>447</v>
      </c>
      <c r="BH11" s="463">
        <f t="shared" si="24"/>
        <v>130.32069970845481</v>
      </c>
      <c r="BI11" s="462">
        <f t="shared" si="25"/>
        <v>104</v>
      </c>
      <c r="BJ11" s="459">
        <f>[11]посл_мин_рік!DP11</f>
        <v>291</v>
      </c>
      <c r="BK11" s="459">
        <f>[11]статус!T9</f>
        <v>431</v>
      </c>
      <c r="BL11" s="463">
        <f t="shared" si="26"/>
        <v>148.10996563573883</v>
      </c>
      <c r="BM11" s="462">
        <f t="shared" si="27"/>
        <v>140</v>
      </c>
      <c r="BN11" s="459">
        <f>[11]посл_мин_рік!DT11</f>
        <v>42</v>
      </c>
      <c r="BO11" s="459">
        <f>[11]Укомпл!AA10</f>
        <v>42</v>
      </c>
      <c r="BP11" s="461">
        <f t="shared" ref="BP11:BP37" si="35">ROUND(BO11/BN11*100,1)</f>
        <v>100</v>
      </c>
      <c r="BQ11" s="462">
        <f t="shared" si="28"/>
        <v>0</v>
      </c>
      <c r="BR11" s="459">
        <f>[11]посл_мин_рік!DX11</f>
        <v>6277.07</v>
      </c>
      <c r="BS11" s="459">
        <v>7560.33</v>
      </c>
      <c r="BT11" s="461">
        <f t="shared" si="29"/>
        <v>120.4</v>
      </c>
      <c r="BU11" s="462">
        <f t="shared" si="34"/>
        <v>1283.2600000000002</v>
      </c>
      <c r="BV11" s="473">
        <f>[11]посл_мин_рік!EB11</f>
        <v>8</v>
      </c>
      <c r="BW11" s="473">
        <f>[11]Витяг_2!M9</f>
        <v>11</v>
      </c>
      <c r="BX11" s="467">
        <f t="shared" ref="BX11:BX37" si="36">BW11-BV11</f>
        <v>3</v>
      </c>
      <c r="BY11" s="474"/>
    </row>
    <row r="12" spans="1:79" ht="19.55" customHeight="1" x14ac:dyDescent="0.25">
      <c r="A12" s="458" t="s">
        <v>415</v>
      </c>
      <c r="B12" s="459">
        <f>'[11]20_статус'!D10+'[11]20_облік'!L10+'[11]20_облік'!N10-'[11]20_облік'!M10</f>
        <v>520</v>
      </c>
      <c r="C12" s="460">
        <f>[11]статус!D10+[11]Облік!L10+[11]Облік!N10-[11]Облік!M10</f>
        <v>642</v>
      </c>
      <c r="D12" s="461">
        <f t="shared" si="0"/>
        <v>123.46153846153847</v>
      </c>
      <c r="E12" s="462">
        <f t="shared" si="1"/>
        <v>122</v>
      </c>
      <c r="F12" s="459">
        <f>[11]посл_мин_рік!G12</f>
        <v>316</v>
      </c>
      <c r="G12" s="460">
        <f>[11]статус!D10</f>
        <v>430</v>
      </c>
      <c r="H12" s="461">
        <f t="shared" si="2"/>
        <v>136.07594936708861</v>
      </c>
      <c r="I12" s="462">
        <f t="shared" si="3"/>
        <v>114</v>
      </c>
      <c r="J12" s="459">
        <f>[11]посл_мин_рік!O12</f>
        <v>83</v>
      </c>
      <c r="K12" s="459">
        <f>[11]статус!F10+[11]Облік!D10+[11]сам!B9</f>
        <v>39</v>
      </c>
      <c r="L12" s="461">
        <f t="shared" si="30"/>
        <v>46.987951807228917</v>
      </c>
      <c r="M12" s="462">
        <f t="shared" si="4"/>
        <v>-44</v>
      </c>
      <c r="N12" s="459">
        <f>'[11]20_статус'!F10+'[11]20_сам'!B9</f>
        <v>32</v>
      </c>
      <c r="O12" s="459">
        <f>[11]статус!F10+[11]сам!B9</f>
        <v>19</v>
      </c>
      <c r="P12" s="463">
        <f>O12/N12*100</f>
        <v>59.375</v>
      </c>
      <c r="Q12" s="462">
        <f t="shared" si="6"/>
        <v>-13</v>
      </c>
      <c r="R12" s="459">
        <f>[11]посл_мин_рік!AD12</f>
        <v>0</v>
      </c>
      <c r="S12" s="459">
        <f>[11]ОП!AE12</f>
        <v>0</v>
      </c>
      <c r="T12" s="464" t="e">
        <f t="shared" si="31"/>
        <v>#DIV/0!</v>
      </c>
      <c r="U12" s="468">
        <f t="shared" si="7"/>
        <v>0</v>
      </c>
      <c r="V12" s="466">
        <f>[11]витяг_19!AG14</f>
        <v>0</v>
      </c>
      <c r="W12" s="459">
        <f>[11]витяг!AG16</f>
        <v>0</v>
      </c>
      <c r="X12" s="464" t="e">
        <f t="shared" si="8"/>
        <v>#DIV/0!</v>
      </c>
      <c r="Y12" s="467">
        <f t="shared" si="9"/>
        <v>0</v>
      </c>
      <c r="Z12" s="466">
        <f>[11]посл_мин_рік!AO12</f>
        <v>0</v>
      </c>
      <c r="AA12" s="466">
        <f>[11]витяг!CG16</f>
        <v>0</v>
      </c>
      <c r="AB12" s="464" t="e">
        <f t="shared" si="32"/>
        <v>#DIV/0!</v>
      </c>
      <c r="AC12" s="468">
        <f t="shared" si="10"/>
        <v>0</v>
      </c>
      <c r="AD12" s="459">
        <f>[11]посл_мин_рік!AS12</f>
        <v>20</v>
      </c>
      <c r="AE12" s="459">
        <f>[11]статус!J10</f>
        <v>0</v>
      </c>
      <c r="AF12" s="463">
        <f t="shared" si="33"/>
        <v>0</v>
      </c>
      <c r="AG12" s="462">
        <f t="shared" si="11"/>
        <v>-20</v>
      </c>
      <c r="AH12" s="459" t="str">
        <f>[11]посл_мин_рік!AZ12</f>
        <v>0</v>
      </c>
      <c r="AI12" s="459" t="str">
        <f>[11]ЦПТО!E11</f>
        <v>0</v>
      </c>
      <c r="AJ12" s="464" t="e">
        <f t="shared" si="12"/>
        <v>#DIV/0!</v>
      </c>
      <c r="AK12" s="462">
        <f t="shared" si="13"/>
        <v>0</v>
      </c>
      <c r="AL12" s="459">
        <f>[11]посл_мин_рік!BG12</f>
        <v>4</v>
      </c>
      <c r="AM12" s="459">
        <f>[11]гр_р!H10+[11]ін_р!B10</f>
        <v>2</v>
      </c>
      <c r="AN12" s="463">
        <f t="shared" si="14"/>
        <v>50</v>
      </c>
      <c r="AO12" s="462">
        <f t="shared" si="15"/>
        <v>-2</v>
      </c>
      <c r="AP12" s="459">
        <f>[11]посл_мин_рік!BO12</f>
        <v>266</v>
      </c>
      <c r="AQ12" s="459">
        <f>[11]статус!E10</f>
        <v>405</v>
      </c>
      <c r="AR12" s="463">
        <f t="shared" si="16"/>
        <v>152.25563909774436</v>
      </c>
      <c r="AS12" s="462">
        <f t="shared" si="17"/>
        <v>139</v>
      </c>
      <c r="AT12" s="469">
        <f>[11]посл_мин_рік!CS12</f>
        <v>91</v>
      </c>
      <c r="AU12" s="469">
        <f>[11]Укомпл!AF11</f>
        <v>65</v>
      </c>
      <c r="AV12" s="470">
        <f t="shared" si="18"/>
        <v>71.400000000000006</v>
      </c>
      <c r="AW12" s="471">
        <f t="shared" si="19"/>
        <v>-26</v>
      </c>
      <c r="AX12" s="472">
        <f>[11]посл_мин_рік!CW12</f>
        <v>209</v>
      </c>
      <c r="AY12" s="459">
        <f>[11]Укомпл!G11</f>
        <v>177</v>
      </c>
      <c r="AZ12" s="463">
        <f t="shared" si="20"/>
        <v>84.7</v>
      </c>
      <c r="BA12" s="462">
        <f t="shared" si="21"/>
        <v>-32</v>
      </c>
      <c r="BB12" s="459">
        <f>'[11]20_статус'!P10+'[11]20_облік'!N10</f>
        <v>407</v>
      </c>
      <c r="BC12" s="459">
        <f>[11]статус!P10+[11]Облік!N10</f>
        <v>570</v>
      </c>
      <c r="BD12" s="463">
        <f t="shared" si="22"/>
        <v>140.04914004914005</v>
      </c>
      <c r="BE12" s="462">
        <f t="shared" si="23"/>
        <v>163</v>
      </c>
      <c r="BF12" s="459">
        <f>[11]посл_мин_рік!DL12</f>
        <v>266</v>
      </c>
      <c r="BG12" s="459">
        <f>[11]статус!P10</f>
        <v>381</v>
      </c>
      <c r="BH12" s="463">
        <f t="shared" si="24"/>
        <v>143.23308270676691</v>
      </c>
      <c r="BI12" s="462">
        <f t="shared" si="25"/>
        <v>115</v>
      </c>
      <c r="BJ12" s="459">
        <f>[11]посл_мин_рік!DP12</f>
        <v>222</v>
      </c>
      <c r="BK12" s="459">
        <f>[11]статус!T10</f>
        <v>352</v>
      </c>
      <c r="BL12" s="463">
        <f t="shared" si="26"/>
        <v>158.55855855855856</v>
      </c>
      <c r="BM12" s="462">
        <f t="shared" si="27"/>
        <v>130</v>
      </c>
      <c r="BN12" s="459">
        <f>[11]посл_мин_рік!DT12</f>
        <v>81</v>
      </c>
      <c r="BO12" s="459">
        <f>[11]Укомпл!AA11</f>
        <v>103</v>
      </c>
      <c r="BP12" s="461">
        <f t="shared" si="35"/>
        <v>127.2</v>
      </c>
      <c r="BQ12" s="462">
        <f t="shared" si="28"/>
        <v>22</v>
      </c>
      <c r="BR12" s="459">
        <f>[11]посл_мин_рік!DX12</f>
        <v>7065.96</v>
      </c>
      <c r="BS12" s="459">
        <v>8311.0300000000007</v>
      </c>
      <c r="BT12" s="461">
        <f t="shared" si="29"/>
        <v>117.6</v>
      </c>
      <c r="BU12" s="462">
        <f t="shared" si="34"/>
        <v>1245.0700000000006</v>
      </c>
      <c r="BV12" s="473">
        <f>[11]посл_мин_рік!EB12</f>
        <v>3</v>
      </c>
      <c r="BW12" s="473">
        <f>[11]Витяг_2!M10</f>
        <v>4</v>
      </c>
      <c r="BX12" s="467">
        <f t="shared" si="36"/>
        <v>1</v>
      </c>
      <c r="BY12" s="474"/>
    </row>
    <row r="13" spans="1:79" ht="19.55" customHeight="1" x14ac:dyDescent="0.25">
      <c r="A13" s="458" t="s">
        <v>416</v>
      </c>
      <c r="B13" s="459">
        <f>'[11]20_статус'!D11+'[11]20_облік'!L11+'[11]20_облік'!N11-'[11]20_облік'!M11</f>
        <v>981</v>
      </c>
      <c r="C13" s="460">
        <f>[11]статус!D11+[11]Облік!L11+[11]Облік!N11-[11]Облік!M11</f>
        <v>1346</v>
      </c>
      <c r="D13" s="461">
        <f t="shared" si="0"/>
        <v>137.20693170234455</v>
      </c>
      <c r="E13" s="462">
        <f t="shared" si="1"/>
        <v>365</v>
      </c>
      <c r="F13" s="459">
        <f>[11]посл_мин_рік!G13</f>
        <v>316</v>
      </c>
      <c r="G13" s="460">
        <f>[11]статус!D11</f>
        <v>505</v>
      </c>
      <c r="H13" s="461">
        <f t="shared" si="2"/>
        <v>159.81012658227849</v>
      </c>
      <c r="I13" s="462">
        <f t="shared" si="3"/>
        <v>189</v>
      </c>
      <c r="J13" s="459">
        <f>[11]посл_мин_рік!O13</f>
        <v>47</v>
      </c>
      <c r="K13" s="459">
        <f>[11]статус!F11+[11]Облік!D11+[11]сам!B10</f>
        <v>61</v>
      </c>
      <c r="L13" s="461">
        <f t="shared" si="30"/>
        <v>129.78723404255319</v>
      </c>
      <c r="M13" s="462">
        <f t="shared" si="4"/>
        <v>14</v>
      </c>
      <c r="N13" s="459">
        <f>'[11]20_статус'!F11+'[11]20_сам'!B10</f>
        <v>34</v>
      </c>
      <c r="O13" s="459">
        <f>[11]статус!F11+[11]сам!B10</f>
        <v>38</v>
      </c>
      <c r="P13" s="463">
        <f>O13/N13*100</f>
        <v>111.76470588235294</v>
      </c>
      <c r="Q13" s="462">
        <f t="shared" si="6"/>
        <v>4</v>
      </c>
      <c r="R13" s="459">
        <f>[11]посл_мин_рік!AD13</f>
        <v>0</v>
      </c>
      <c r="S13" s="459">
        <f>[11]ОП!AE13</f>
        <v>0</v>
      </c>
      <c r="T13" s="464" t="e">
        <f t="shared" si="31"/>
        <v>#DIV/0!</v>
      </c>
      <c r="U13" s="465">
        <f t="shared" si="7"/>
        <v>0</v>
      </c>
      <c r="V13" s="466">
        <f>[11]витяг_19!AG15</f>
        <v>0</v>
      </c>
      <c r="W13" s="459">
        <f>[11]витяг!AG17</f>
        <v>0</v>
      </c>
      <c r="X13" s="464" t="e">
        <f t="shared" si="8"/>
        <v>#DIV/0!</v>
      </c>
      <c r="Y13" s="467">
        <f t="shared" si="9"/>
        <v>0</v>
      </c>
      <c r="Z13" s="466">
        <f>[11]посл_мин_рік!AO13</f>
        <v>0</v>
      </c>
      <c r="AA13" s="466">
        <f>[11]витяг!CG17</f>
        <v>0</v>
      </c>
      <c r="AB13" s="464" t="e">
        <f t="shared" si="32"/>
        <v>#DIV/0!</v>
      </c>
      <c r="AC13" s="468">
        <f t="shared" si="10"/>
        <v>0</v>
      </c>
      <c r="AD13" s="459">
        <f>[11]посл_мин_рік!AS13</f>
        <v>10</v>
      </c>
      <c r="AE13" s="459">
        <f>[11]статус!J11</f>
        <v>1</v>
      </c>
      <c r="AF13" s="463">
        <f t="shared" si="33"/>
        <v>10</v>
      </c>
      <c r="AG13" s="462">
        <f t="shared" si="11"/>
        <v>-9</v>
      </c>
      <c r="AH13" s="459" t="str">
        <f>[11]посл_мин_рік!AZ13</f>
        <v>0</v>
      </c>
      <c r="AI13" s="459" t="str">
        <f>[11]ЦПТО!E12</f>
        <v>0</v>
      </c>
      <c r="AJ13" s="463"/>
      <c r="AK13" s="462">
        <f t="shared" si="13"/>
        <v>0</v>
      </c>
      <c r="AL13" s="459">
        <f>[11]посл_мин_рік!BG13</f>
        <v>0</v>
      </c>
      <c r="AM13" s="459">
        <f>[11]гр_р!H11+[11]ін_р!B11</f>
        <v>1</v>
      </c>
      <c r="AN13" s="464" t="e">
        <f t="shared" si="14"/>
        <v>#DIV/0!</v>
      </c>
      <c r="AO13" s="462">
        <f t="shared" si="15"/>
        <v>1</v>
      </c>
      <c r="AP13" s="459">
        <f>[11]посл_мин_рік!BO13</f>
        <v>290</v>
      </c>
      <c r="AQ13" s="459">
        <f>[11]статус!E11</f>
        <v>472</v>
      </c>
      <c r="AR13" s="463">
        <f t="shared" si="16"/>
        <v>162.75862068965517</v>
      </c>
      <c r="AS13" s="462">
        <f t="shared" si="17"/>
        <v>182</v>
      </c>
      <c r="AT13" s="469">
        <f>[11]посл_мин_рік!CS13</f>
        <v>68</v>
      </c>
      <c r="AU13" s="469">
        <f>[11]Укомпл!AF12</f>
        <v>61</v>
      </c>
      <c r="AV13" s="470">
        <f t="shared" si="18"/>
        <v>89.7</v>
      </c>
      <c r="AW13" s="471">
        <f t="shared" si="19"/>
        <v>-7</v>
      </c>
      <c r="AX13" s="472">
        <f>[11]посл_мин_рік!CW13</f>
        <v>251</v>
      </c>
      <c r="AY13" s="459">
        <f>[11]Укомпл!G12</f>
        <v>245</v>
      </c>
      <c r="AZ13" s="463">
        <f t="shared" si="20"/>
        <v>97.6</v>
      </c>
      <c r="BA13" s="462">
        <f t="shared" si="21"/>
        <v>-6</v>
      </c>
      <c r="BB13" s="459">
        <f>'[11]20_статус'!P11+'[11]20_облік'!N11</f>
        <v>922</v>
      </c>
      <c r="BC13" s="459">
        <f>[11]статус!P11+[11]Облік!N11</f>
        <v>1249</v>
      </c>
      <c r="BD13" s="463">
        <f t="shared" si="22"/>
        <v>135.46637744034706</v>
      </c>
      <c r="BE13" s="462">
        <f t="shared" si="23"/>
        <v>327</v>
      </c>
      <c r="BF13" s="459">
        <f>[11]посл_мин_рік!DL13</f>
        <v>275</v>
      </c>
      <c r="BG13" s="459">
        <f>[11]статус!P11</f>
        <v>443</v>
      </c>
      <c r="BH13" s="463">
        <f t="shared" si="24"/>
        <v>161.09090909090909</v>
      </c>
      <c r="BI13" s="462">
        <f t="shared" si="25"/>
        <v>168</v>
      </c>
      <c r="BJ13" s="459">
        <f>[11]посл_мин_рік!DP13</f>
        <v>250</v>
      </c>
      <c r="BK13" s="459">
        <f>[11]статус!T11</f>
        <v>395</v>
      </c>
      <c r="BL13" s="463">
        <f t="shared" si="26"/>
        <v>158</v>
      </c>
      <c r="BM13" s="462">
        <f t="shared" si="27"/>
        <v>145</v>
      </c>
      <c r="BN13" s="459">
        <f>[11]посл_мин_рік!DT13</f>
        <v>120</v>
      </c>
      <c r="BO13" s="459">
        <f>[11]Укомпл!AA12</f>
        <v>115</v>
      </c>
      <c r="BP13" s="461">
        <f t="shared" si="35"/>
        <v>95.8</v>
      </c>
      <c r="BQ13" s="462">
        <f t="shared" si="28"/>
        <v>-5</v>
      </c>
      <c r="BR13" s="459">
        <f>[11]посл_мин_рік!DX13</f>
        <v>7110.96</v>
      </c>
      <c r="BS13" s="459">
        <v>7995.42</v>
      </c>
      <c r="BT13" s="461">
        <f t="shared" si="29"/>
        <v>112.4</v>
      </c>
      <c r="BU13" s="462">
        <f t="shared" si="34"/>
        <v>884.46</v>
      </c>
      <c r="BV13" s="473">
        <f>[11]посл_мин_рік!EB13</f>
        <v>2</v>
      </c>
      <c r="BW13" s="473">
        <f>[11]Витяг_2!M11</f>
        <v>4</v>
      </c>
      <c r="BX13" s="467">
        <f t="shared" si="36"/>
        <v>2</v>
      </c>
      <c r="BY13" s="474"/>
    </row>
    <row r="14" spans="1:79" s="212" customFormat="1" ht="19.55" customHeight="1" x14ac:dyDescent="0.25">
      <c r="A14" s="458" t="s">
        <v>417</v>
      </c>
      <c r="B14" s="459">
        <f>'[11]20_статус'!D12+'[11]20_облік'!L12+'[11]20_облік'!N12-'[11]20_облік'!M12</f>
        <v>845</v>
      </c>
      <c r="C14" s="460">
        <f>[11]статус!D12+[11]Облік!L12+[11]Облік!N12-[11]Облік!M12</f>
        <v>782</v>
      </c>
      <c r="D14" s="461">
        <f t="shared" si="0"/>
        <v>92.544378698224847</v>
      </c>
      <c r="E14" s="462">
        <f t="shared" si="1"/>
        <v>-63</v>
      </c>
      <c r="F14" s="459">
        <f>[11]посл_мин_рік!G14</f>
        <v>806</v>
      </c>
      <c r="G14" s="460">
        <f>[11]статус!D12</f>
        <v>669</v>
      </c>
      <c r="H14" s="461">
        <f t="shared" si="2"/>
        <v>83.002481389578165</v>
      </c>
      <c r="I14" s="462">
        <f t="shared" si="3"/>
        <v>-137</v>
      </c>
      <c r="J14" s="459">
        <f>[11]посл_мин_рік!O14</f>
        <v>25</v>
      </c>
      <c r="K14" s="459">
        <f>[11]статус!F12+[11]Облік!D12+[11]сам!B11</f>
        <v>74</v>
      </c>
      <c r="L14" s="461" t="s">
        <v>468</v>
      </c>
      <c r="M14" s="462">
        <f t="shared" si="4"/>
        <v>49</v>
      </c>
      <c r="N14" s="459">
        <f>'[11]20_статус'!F12+'[11]20_сам'!B11</f>
        <v>3</v>
      </c>
      <c r="O14" s="459">
        <f>[11]статус!F12+[11]сам!B11</f>
        <v>7</v>
      </c>
      <c r="P14" s="463" t="s">
        <v>469</v>
      </c>
      <c r="Q14" s="462">
        <f t="shared" si="6"/>
        <v>4</v>
      </c>
      <c r="R14" s="459">
        <f>[11]посл_мин_рік!AD14</f>
        <v>0</v>
      </c>
      <c r="S14" s="459">
        <f>[11]ОП!AE14</f>
        <v>0</v>
      </c>
      <c r="T14" s="464" t="e">
        <f t="shared" si="31"/>
        <v>#DIV/0!</v>
      </c>
      <c r="U14" s="465">
        <f t="shared" si="7"/>
        <v>0</v>
      </c>
      <c r="V14" s="466">
        <f>[11]витяг_19!AG16</f>
        <v>0</v>
      </c>
      <c r="W14" s="459">
        <f>[11]витяг!AG18</f>
        <v>0</v>
      </c>
      <c r="X14" s="464" t="e">
        <f t="shared" si="8"/>
        <v>#DIV/0!</v>
      </c>
      <c r="Y14" s="467">
        <f t="shared" si="9"/>
        <v>0</v>
      </c>
      <c r="Z14" s="466">
        <f>[11]посл_мин_рік!AO14</f>
        <v>0</v>
      </c>
      <c r="AA14" s="466">
        <f>[11]витяг!CG18</f>
        <v>0</v>
      </c>
      <c r="AB14" s="464" t="e">
        <f t="shared" si="32"/>
        <v>#DIV/0!</v>
      </c>
      <c r="AC14" s="468">
        <f t="shared" si="10"/>
        <v>0</v>
      </c>
      <c r="AD14" s="459">
        <f>[11]посл_мин_рік!AS14</f>
        <v>29</v>
      </c>
      <c r="AE14" s="459">
        <f>[11]статус!J12</f>
        <v>9</v>
      </c>
      <c r="AF14" s="463">
        <f t="shared" si="33"/>
        <v>31.03448275862069</v>
      </c>
      <c r="AG14" s="462">
        <f t="shared" si="11"/>
        <v>-20</v>
      </c>
      <c r="AH14" s="459" t="str">
        <f>[11]посл_мин_рік!AZ14</f>
        <v>0</v>
      </c>
      <c r="AI14" s="459" t="str">
        <f>[11]ЦПТО!E13</f>
        <v>0</v>
      </c>
      <c r="AJ14" s="464" t="e">
        <f t="shared" si="12"/>
        <v>#DIV/0!</v>
      </c>
      <c r="AK14" s="462">
        <f t="shared" si="13"/>
        <v>0</v>
      </c>
      <c r="AL14" s="459">
        <f>[11]посл_мин_рік!BG14</f>
        <v>63</v>
      </c>
      <c r="AM14" s="459">
        <f>[11]гр_р!H12+[11]ін_р!B12</f>
        <v>0</v>
      </c>
      <c r="AN14" s="463">
        <f t="shared" si="14"/>
        <v>0</v>
      </c>
      <c r="AO14" s="462">
        <f t="shared" si="15"/>
        <v>-63</v>
      </c>
      <c r="AP14" s="459">
        <f>[11]посл_мин_рік!BO14</f>
        <v>740</v>
      </c>
      <c r="AQ14" s="459">
        <f>[11]статус!E12</f>
        <v>658</v>
      </c>
      <c r="AR14" s="463">
        <f t="shared" si="16"/>
        <v>88.918918918918919</v>
      </c>
      <c r="AS14" s="462">
        <f t="shared" si="17"/>
        <v>-82</v>
      </c>
      <c r="AT14" s="469">
        <f>[11]посл_мин_рік!CS14</f>
        <v>35</v>
      </c>
      <c r="AU14" s="469">
        <f>[11]Укомпл!AF13</f>
        <v>32</v>
      </c>
      <c r="AV14" s="470">
        <f t="shared" si="18"/>
        <v>91.4</v>
      </c>
      <c r="AW14" s="471">
        <f t="shared" si="19"/>
        <v>-3</v>
      </c>
      <c r="AX14" s="472">
        <f>[11]посл_мин_рік!CW14</f>
        <v>90</v>
      </c>
      <c r="AY14" s="459">
        <f>[11]Укомпл!G13</f>
        <v>147</v>
      </c>
      <c r="AZ14" s="463">
        <f t="shared" si="20"/>
        <v>163.30000000000001</v>
      </c>
      <c r="BA14" s="462">
        <f t="shared" si="21"/>
        <v>57</v>
      </c>
      <c r="BB14" s="459">
        <f>'[11]20_статус'!P12+'[11]20_облік'!N12</f>
        <v>800</v>
      </c>
      <c r="BC14" s="459">
        <f>[11]статус!P12+[11]Облік!N12</f>
        <v>680</v>
      </c>
      <c r="BD14" s="463">
        <f t="shared" si="22"/>
        <v>85</v>
      </c>
      <c r="BE14" s="462">
        <f t="shared" si="23"/>
        <v>-120</v>
      </c>
      <c r="BF14" s="459">
        <f>[11]посл_мин_рік!DL14</f>
        <v>785</v>
      </c>
      <c r="BG14" s="459">
        <f>[11]статус!P12</f>
        <v>640</v>
      </c>
      <c r="BH14" s="463">
        <f t="shared" si="24"/>
        <v>81.528662420382176</v>
      </c>
      <c r="BI14" s="462">
        <f t="shared" si="25"/>
        <v>-145</v>
      </c>
      <c r="BJ14" s="459">
        <f>[11]посл_мин_рік!DP14</f>
        <v>734</v>
      </c>
      <c r="BK14" s="459">
        <f>[11]статус!T12</f>
        <v>626</v>
      </c>
      <c r="BL14" s="463">
        <f t="shared" si="26"/>
        <v>85.286103542234343</v>
      </c>
      <c r="BM14" s="462">
        <f t="shared" si="27"/>
        <v>-108</v>
      </c>
      <c r="BN14" s="459">
        <f>[11]посл_мин_рік!DT14</f>
        <v>56</v>
      </c>
      <c r="BO14" s="459">
        <f>[11]Укомпл!AA13</f>
        <v>60</v>
      </c>
      <c r="BP14" s="461">
        <f t="shared" si="35"/>
        <v>107.1</v>
      </c>
      <c r="BQ14" s="462">
        <f t="shared" si="28"/>
        <v>4</v>
      </c>
      <c r="BR14" s="459">
        <f>[11]посл_мин_рік!DX14</f>
        <v>6189.68</v>
      </c>
      <c r="BS14" s="459">
        <v>5958.33</v>
      </c>
      <c r="BT14" s="461">
        <f t="shared" si="29"/>
        <v>96.3</v>
      </c>
      <c r="BU14" s="462">
        <f t="shared" si="34"/>
        <v>-231.35000000000036</v>
      </c>
      <c r="BV14" s="473">
        <f>[11]посл_мин_рік!EB14</f>
        <v>14</v>
      </c>
      <c r="BW14" s="473">
        <f>[11]Витяг_2!M12</f>
        <v>11</v>
      </c>
      <c r="BX14" s="467">
        <f t="shared" si="36"/>
        <v>-3</v>
      </c>
      <c r="BY14" s="474"/>
      <c r="BZ14" s="205"/>
      <c r="CA14" s="205"/>
    </row>
    <row r="15" spans="1:79" s="212" customFormat="1" ht="19.55" customHeight="1" x14ac:dyDescent="0.25">
      <c r="A15" s="458" t="s">
        <v>418</v>
      </c>
      <c r="B15" s="459">
        <f>'[11]20_статус'!D13+'[11]20_облік'!L13+'[11]20_облік'!N13-'[11]20_облік'!M13</f>
        <v>719</v>
      </c>
      <c r="C15" s="460">
        <f>[11]статус!D13+[11]Облік!L13+[11]Облік!N13-[11]Облік!M13</f>
        <v>730</v>
      </c>
      <c r="D15" s="461">
        <f t="shared" si="0"/>
        <v>101.52990264255909</v>
      </c>
      <c r="E15" s="462">
        <f t="shared" si="1"/>
        <v>11</v>
      </c>
      <c r="F15" s="459">
        <f>[11]посл_мин_рік!G15</f>
        <v>654</v>
      </c>
      <c r="G15" s="460">
        <f>[11]статус!D13</f>
        <v>616</v>
      </c>
      <c r="H15" s="461">
        <f t="shared" si="2"/>
        <v>94.189602446483178</v>
      </c>
      <c r="I15" s="462">
        <f t="shared" si="3"/>
        <v>-38</v>
      </c>
      <c r="J15" s="459">
        <f>[11]посл_мин_рік!O15</f>
        <v>22</v>
      </c>
      <c r="K15" s="459">
        <f>[11]статус!F13+[11]Облік!D13+[11]сам!B12</f>
        <v>27</v>
      </c>
      <c r="L15" s="461">
        <f t="shared" si="30"/>
        <v>122.72727272727273</v>
      </c>
      <c r="M15" s="462">
        <f t="shared" si="4"/>
        <v>5</v>
      </c>
      <c r="N15" s="459">
        <f>'[11]20_статус'!F13+'[11]20_сам'!B12</f>
        <v>12</v>
      </c>
      <c r="O15" s="459">
        <f>[11]статус!F13+[11]сам!B12</f>
        <v>6</v>
      </c>
      <c r="P15" s="463">
        <f t="shared" ref="P15:P37" si="37">O15/N15*100</f>
        <v>50</v>
      </c>
      <c r="Q15" s="462">
        <f t="shared" si="6"/>
        <v>-6</v>
      </c>
      <c r="R15" s="459">
        <f>[11]посл_мин_рік!AD15</f>
        <v>0</v>
      </c>
      <c r="S15" s="459">
        <f>[11]ОП!AE15</f>
        <v>0</v>
      </c>
      <c r="T15" s="464" t="e">
        <f t="shared" si="31"/>
        <v>#DIV/0!</v>
      </c>
      <c r="U15" s="468">
        <f t="shared" si="7"/>
        <v>0</v>
      </c>
      <c r="V15" s="466">
        <f>[11]витяг_19!AG17</f>
        <v>0</v>
      </c>
      <c r="W15" s="459">
        <f>[11]витяг!AG19</f>
        <v>0</v>
      </c>
      <c r="X15" s="464" t="e">
        <f t="shared" si="8"/>
        <v>#DIV/0!</v>
      </c>
      <c r="Y15" s="467">
        <f t="shared" si="9"/>
        <v>0</v>
      </c>
      <c r="Z15" s="466">
        <f>[11]посл_мин_рік!AO15</f>
        <v>0</v>
      </c>
      <c r="AA15" s="466">
        <f>[11]витяг!CG19</f>
        <v>0</v>
      </c>
      <c r="AB15" s="464" t="e">
        <f t="shared" si="32"/>
        <v>#DIV/0!</v>
      </c>
      <c r="AC15" s="468">
        <f t="shared" si="10"/>
        <v>0</v>
      </c>
      <c r="AD15" s="459">
        <f>[11]посл_мин_рік!AS15</f>
        <v>3</v>
      </c>
      <c r="AE15" s="459">
        <f>[11]статус!J13</f>
        <v>0</v>
      </c>
      <c r="AF15" s="463">
        <f t="shared" si="33"/>
        <v>0</v>
      </c>
      <c r="AG15" s="462">
        <f t="shared" si="11"/>
        <v>-3</v>
      </c>
      <c r="AH15" s="459" t="str">
        <f>[11]посл_мин_рік!AZ15</f>
        <v>0</v>
      </c>
      <c r="AI15" s="459" t="str">
        <f>[11]ЦПТО!E14</f>
        <v>0</v>
      </c>
      <c r="AJ15" s="464" t="e">
        <f t="shared" si="12"/>
        <v>#DIV/0!</v>
      </c>
      <c r="AK15" s="462">
        <f t="shared" si="13"/>
        <v>0</v>
      </c>
      <c r="AL15" s="459">
        <f>[11]посл_мин_рік!BG15</f>
        <v>6</v>
      </c>
      <c r="AM15" s="459">
        <f>[11]гр_р!H13+[11]ін_р!B13</f>
        <v>0</v>
      </c>
      <c r="AN15" s="463">
        <f t="shared" si="14"/>
        <v>0</v>
      </c>
      <c r="AO15" s="462">
        <f t="shared" si="15"/>
        <v>-6</v>
      </c>
      <c r="AP15" s="459">
        <f>[11]посл_мин_рік!BO15</f>
        <v>606</v>
      </c>
      <c r="AQ15" s="459">
        <f>[11]статус!E13</f>
        <v>593</v>
      </c>
      <c r="AR15" s="463">
        <f t="shared" si="16"/>
        <v>97.854785478547853</v>
      </c>
      <c r="AS15" s="462">
        <f t="shared" si="17"/>
        <v>-13</v>
      </c>
      <c r="AT15" s="469">
        <f>[11]посл_мин_рік!CS15</f>
        <v>36</v>
      </c>
      <c r="AU15" s="469">
        <f>[11]Укомпл!AF14</f>
        <v>22</v>
      </c>
      <c r="AV15" s="470">
        <f t="shared" si="18"/>
        <v>61.1</v>
      </c>
      <c r="AW15" s="471">
        <f t="shared" si="19"/>
        <v>-14</v>
      </c>
      <c r="AX15" s="472">
        <f>[11]посл_мин_рік!CW15</f>
        <v>107</v>
      </c>
      <c r="AY15" s="459">
        <f>[11]Укомпл!G14</f>
        <v>88</v>
      </c>
      <c r="AZ15" s="463">
        <f t="shared" si="20"/>
        <v>82.2</v>
      </c>
      <c r="BA15" s="462">
        <f t="shared" si="21"/>
        <v>-19</v>
      </c>
      <c r="BB15" s="459">
        <f>'[11]20_статус'!P13+'[11]20_облік'!N13</f>
        <v>652</v>
      </c>
      <c r="BC15" s="459">
        <f>[11]статус!P13+[11]Облік!N13</f>
        <v>690</v>
      </c>
      <c r="BD15" s="463">
        <f t="shared" si="22"/>
        <v>105.82822085889572</v>
      </c>
      <c r="BE15" s="462">
        <f t="shared" si="23"/>
        <v>38</v>
      </c>
      <c r="BF15" s="459">
        <f>[11]посл_мин_рік!DL15</f>
        <v>597</v>
      </c>
      <c r="BG15" s="459">
        <f>[11]статус!P13</f>
        <v>596</v>
      </c>
      <c r="BH15" s="463">
        <f t="shared" si="24"/>
        <v>99.832495812395308</v>
      </c>
      <c r="BI15" s="462">
        <f t="shared" si="25"/>
        <v>-1</v>
      </c>
      <c r="BJ15" s="459">
        <f>[11]посл_мин_рік!DP15</f>
        <v>557</v>
      </c>
      <c r="BK15" s="459">
        <f>[11]статус!T13</f>
        <v>569</v>
      </c>
      <c r="BL15" s="463">
        <f t="shared" si="26"/>
        <v>102.15439856373429</v>
      </c>
      <c r="BM15" s="462">
        <f t="shared" si="27"/>
        <v>12</v>
      </c>
      <c r="BN15" s="459">
        <f>[11]посл_мин_рік!DT15</f>
        <v>42</v>
      </c>
      <c r="BO15" s="459">
        <f>[11]Укомпл!AA14</f>
        <v>33</v>
      </c>
      <c r="BP15" s="461">
        <f t="shared" si="35"/>
        <v>78.599999999999994</v>
      </c>
      <c r="BQ15" s="462">
        <f t="shared" si="28"/>
        <v>-9</v>
      </c>
      <c r="BR15" s="459">
        <f>[11]посл_мин_рік!DX15</f>
        <v>5929.2</v>
      </c>
      <c r="BS15" s="459">
        <v>6969.7</v>
      </c>
      <c r="BT15" s="461">
        <f t="shared" si="29"/>
        <v>117.5</v>
      </c>
      <c r="BU15" s="462">
        <f t="shared" si="34"/>
        <v>1040.5</v>
      </c>
      <c r="BV15" s="473">
        <f>[11]посл_мин_рік!EB15</f>
        <v>14</v>
      </c>
      <c r="BW15" s="473">
        <f>[11]Витяг_2!M13</f>
        <v>18</v>
      </c>
      <c r="BX15" s="467">
        <f t="shared" si="36"/>
        <v>4</v>
      </c>
      <c r="BY15" s="474"/>
      <c r="BZ15" s="205"/>
      <c r="CA15" s="205"/>
    </row>
    <row r="16" spans="1:79" s="212" customFormat="1" ht="19.55" customHeight="1" x14ac:dyDescent="0.25">
      <c r="A16" s="458" t="s">
        <v>419</v>
      </c>
      <c r="B16" s="459">
        <f>'[11]20_статус'!D14+'[11]20_облік'!L14+'[11]20_облік'!N14-'[11]20_облік'!M14</f>
        <v>407</v>
      </c>
      <c r="C16" s="460">
        <f>[11]статус!D14+[11]Облік!L14+[11]Облік!N14-[11]Облік!M14</f>
        <v>469</v>
      </c>
      <c r="D16" s="461">
        <f t="shared" si="0"/>
        <v>115.23341523341524</v>
      </c>
      <c r="E16" s="462">
        <f t="shared" si="1"/>
        <v>62</v>
      </c>
      <c r="F16" s="459">
        <f>[11]посл_мин_рік!G16</f>
        <v>269</v>
      </c>
      <c r="G16" s="460">
        <f>[11]статус!D14</f>
        <v>378</v>
      </c>
      <c r="H16" s="461">
        <f t="shared" si="2"/>
        <v>140.5204460966543</v>
      </c>
      <c r="I16" s="462">
        <f t="shared" si="3"/>
        <v>109</v>
      </c>
      <c r="J16" s="459">
        <f>[11]посл_мин_рік!O16</f>
        <v>27</v>
      </c>
      <c r="K16" s="459">
        <f>[11]статус!F14+[11]Облік!D14+[11]сам!B13</f>
        <v>28</v>
      </c>
      <c r="L16" s="461">
        <f t="shared" si="30"/>
        <v>103.7037037037037</v>
      </c>
      <c r="M16" s="462">
        <f t="shared" si="4"/>
        <v>1</v>
      </c>
      <c r="N16" s="459">
        <f>'[11]20_статус'!F14+'[11]20_сам'!B13</f>
        <v>12</v>
      </c>
      <c r="O16" s="459">
        <f>[11]статус!F14+[11]сам!B13</f>
        <v>17</v>
      </c>
      <c r="P16" s="463">
        <f t="shared" si="37"/>
        <v>141.66666666666669</v>
      </c>
      <c r="Q16" s="462">
        <f t="shared" si="6"/>
        <v>5</v>
      </c>
      <c r="R16" s="459">
        <f>[11]посл_мин_рік!AD16</f>
        <v>0</v>
      </c>
      <c r="S16" s="459">
        <f>[11]ОП!AE16</f>
        <v>0</v>
      </c>
      <c r="T16" s="464" t="e">
        <f t="shared" si="31"/>
        <v>#DIV/0!</v>
      </c>
      <c r="U16" s="465">
        <f t="shared" si="7"/>
        <v>0</v>
      </c>
      <c r="V16" s="466">
        <f>[11]витяг_19!AG18</f>
        <v>0</v>
      </c>
      <c r="W16" s="459">
        <f>[11]витяг!AG20</f>
        <v>0</v>
      </c>
      <c r="X16" s="464" t="e">
        <f t="shared" si="8"/>
        <v>#DIV/0!</v>
      </c>
      <c r="Y16" s="467">
        <f t="shared" si="9"/>
        <v>0</v>
      </c>
      <c r="Z16" s="466">
        <f>[11]посл_мин_рік!AO16</f>
        <v>0</v>
      </c>
      <c r="AA16" s="466">
        <f>[11]витяг!CG20</f>
        <v>0</v>
      </c>
      <c r="AB16" s="464" t="e">
        <f t="shared" si="32"/>
        <v>#DIV/0!</v>
      </c>
      <c r="AC16" s="468">
        <f t="shared" si="10"/>
        <v>0</v>
      </c>
      <c r="AD16" s="459">
        <f>[11]посл_мин_рік!AS16</f>
        <v>4</v>
      </c>
      <c r="AE16" s="459">
        <f>[11]статус!J14</f>
        <v>0</v>
      </c>
      <c r="AF16" s="463">
        <f t="shared" si="33"/>
        <v>0</v>
      </c>
      <c r="AG16" s="462">
        <f t="shared" si="11"/>
        <v>-4</v>
      </c>
      <c r="AH16" s="459" t="str">
        <f>[11]посл_мин_рік!AZ16</f>
        <v>0</v>
      </c>
      <c r="AI16" s="459" t="str">
        <f>[11]ЦПТО!E15</f>
        <v>0</v>
      </c>
      <c r="AJ16" s="463"/>
      <c r="AK16" s="462">
        <f t="shared" si="13"/>
        <v>0</v>
      </c>
      <c r="AL16" s="459">
        <f>[11]посл_мин_рік!BG16</f>
        <v>0</v>
      </c>
      <c r="AM16" s="459">
        <f>[11]гр_р!H14+[11]ін_р!B14</f>
        <v>0</v>
      </c>
      <c r="AN16" s="464" t="e">
        <f t="shared" si="14"/>
        <v>#DIV/0!</v>
      </c>
      <c r="AO16" s="462">
        <f t="shared" si="15"/>
        <v>0</v>
      </c>
      <c r="AP16" s="459">
        <f>[11]посл_мин_рік!BO16</f>
        <v>207</v>
      </c>
      <c r="AQ16" s="459">
        <f>[11]статус!E14</f>
        <v>343</v>
      </c>
      <c r="AR16" s="463">
        <f t="shared" si="16"/>
        <v>165.70048309178745</v>
      </c>
      <c r="AS16" s="462">
        <f t="shared" si="17"/>
        <v>136</v>
      </c>
      <c r="AT16" s="469">
        <f>[11]посл_мин_рік!CS16</f>
        <v>36</v>
      </c>
      <c r="AU16" s="469">
        <f>[11]Укомпл!AF15</f>
        <v>33</v>
      </c>
      <c r="AV16" s="470">
        <f t="shared" si="18"/>
        <v>91.7</v>
      </c>
      <c r="AW16" s="471">
        <f t="shared" si="19"/>
        <v>-3</v>
      </c>
      <c r="AX16" s="472">
        <f>[11]посл_мин_рік!CW16</f>
        <v>104</v>
      </c>
      <c r="AY16" s="459">
        <f>[11]Укомпл!G15</f>
        <v>105</v>
      </c>
      <c r="AZ16" s="463">
        <f t="shared" si="20"/>
        <v>101</v>
      </c>
      <c r="BA16" s="462">
        <f t="shared" si="21"/>
        <v>1</v>
      </c>
      <c r="BB16" s="459">
        <f>'[11]20_статус'!P14+'[11]20_облік'!N14</f>
        <v>356</v>
      </c>
      <c r="BC16" s="459">
        <f>[11]статус!P14+[11]Облік!N14</f>
        <v>410</v>
      </c>
      <c r="BD16" s="463">
        <f t="shared" si="22"/>
        <v>115.1685393258427</v>
      </c>
      <c r="BE16" s="462">
        <f t="shared" si="23"/>
        <v>54</v>
      </c>
      <c r="BF16" s="459">
        <f>[11]посл_мин_рік!DL16</f>
        <v>243</v>
      </c>
      <c r="BG16" s="459">
        <f>[11]статус!P14</f>
        <v>330</v>
      </c>
      <c r="BH16" s="463">
        <f t="shared" si="24"/>
        <v>135.80246913580248</v>
      </c>
      <c r="BI16" s="462">
        <f t="shared" si="25"/>
        <v>87</v>
      </c>
      <c r="BJ16" s="459">
        <f>[11]посл_мин_рік!DP16</f>
        <v>182</v>
      </c>
      <c r="BK16" s="459">
        <f>[11]статус!T14</f>
        <v>292</v>
      </c>
      <c r="BL16" s="463">
        <f t="shared" si="26"/>
        <v>160.43956043956044</v>
      </c>
      <c r="BM16" s="462">
        <f t="shared" si="27"/>
        <v>110</v>
      </c>
      <c r="BN16" s="459">
        <f>[11]посл_мин_рік!DT16</f>
        <v>70</v>
      </c>
      <c r="BO16" s="459">
        <f>[11]Укомпл!AA15</f>
        <v>52</v>
      </c>
      <c r="BP16" s="461">
        <f t="shared" si="35"/>
        <v>74.3</v>
      </c>
      <c r="BQ16" s="462">
        <f t="shared" si="28"/>
        <v>-18</v>
      </c>
      <c r="BR16" s="459">
        <f>[11]посл_мин_рік!DX16</f>
        <v>7073.16</v>
      </c>
      <c r="BS16" s="459">
        <v>9276.44</v>
      </c>
      <c r="BT16" s="461">
        <f t="shared" si="29"/>
        <v>131.1</v>
      </c>
      <c r="BU16" s="462">
        <f t="shared" si="34"/>
        <v>2203.2800000000007</v>
      </c>
      <c r="BV16" s="473">
        <f>[11]посл_мин_рік!EB16</f>
        <v>3</v>
      </c>
      <c r="BW16" s="473">
        <f>[11]Витяг_2!M14</f>
        <v>6</v>
      </c>
      <c r="BX16" s="467">
        <f t="shared" si="36"/>
        <v>3</v>
      </c>
      <c r="BY16" s="474"/>
      <c r="BZ16" s="205"/>
      <c r="CA16" s="205"/>
    </row>
    <row r="17" spans="1:79" s="212" customFormat="1" ht="19.55" customHeight="1" x14ac:dyDescent="0.25">
      <c r="A17" s="458" t="s">
        <v>421</v>
      </c>
      <c r="B17" s="459">
        <f>'[11]20_статус'!D15+'[11]20_облік'!L15+'[11]20_облік'!N15-'[11]20_облік'!M15</f>
        <v>1646</v>
      </c>
      <c r="C17" s="460">
        <f>[11]статус!D15+[11]Облік!L15+[11]Облік!N15-[11]Облік!M15</f>
        <v>1791</v>
      </c>
      <c r="D17" s="461">
        <f t="shared" si="0"/>
        <v>108.80923450789794</v>
      </c>
      <c r="E17" s="462">
        <f t="shared" si="1"/>
        <v>145</v>
      </c>
      <c r="F17" s="459">
        <f>[11]посл_мин_рік!G17</f>
        <v>251</v>
      </c>
      <c r="G17" s="460">
        <f>[11]статус!D15</f>
        <v>340</v>
      </c>
      <c r="H17" s="461">
        <f t="shared" si="2"/>
        <v>135.45816733067727</v>
      </c>
      <c r="I17" s="462">
        <f t="shared" si="3"/>
        <v>89</v>
      </c>
      <c r="J17" s="459">
        <f>[11]посл_мин_рік!O17</f>
        <v>32</v>
      </c>
      <c r="K17" s="459">
        <f>[11]статус!F15+[11]Облік!D15+[11]сам!B14</f>
        <v>62</v>
      </c>
      <c r="L17" s="461">
        <f t="shared" si="30"/>
        <v>193.75</v>
      </c>
      <c r="M17" s="462">
        <f t="shared" si="4"/>
        <v>30</v>
      </c>
      <c r="N17" s="459">
        <f>'[11]20_статус'!F15+'[11]20_сам'!B14</f>
        <v>17</v>
      </c>
      <c r="O17" s="459">
        <f>[11]статус!F15+[11]сам!B14</f>
        <v>18</v>
      </c>
      <c r="P17" s="463">
        <f t="shared" si="37"/>
        <v>105.88235294117648</v>
      </c>
      <c r="Q17" s="462">
        <f t="shared" si="6"/>
        <v>1</v>
      </c>
      <c r="R17" s="459">
        <f>[11]посл_мин_рік!AD17</f>
        <v>0</v>
      </c>
      <c r="S17" s="459">
        <f>[11]ОП!AE17</f>
        <v>0</v>
      </c>
      <c r="T17" s="464" t="e">
        <f t="shared" si="31"/>
        <v>#DIV/0!</v>
      </c>
      <c r="U17" s="465">
        <f t="shared" si="7"/>
        <v>0</v>
      </c>
      <c r="V17" s="466">
        <f>[11]витяг_19!AG19</f>
        <v>0</v>
      </c>
      <c r="W17" s="459">
        <f>[11]витяг!AG21</f>
        <v>0</v>
      </c>
      <c r="X17" s="464" t="e">
        <f t="shared" si="8"/>
        <v>#DIV/0!</v>
      </c>
      <c r="Y17" s="467">
        <f t="shared" si="9"/>
        <v>0</v>
      </c>
      <c r="Z17" s="466">
        <f>[11]посл_мин_рік!AO17</f>
        <v>0</v>
      </c>
      <c r="AA17" s="466">
        <f>[11]витяг!CG21</f>
        <v>0</v>
      </c>
      <c r="AB17" s="464" t="e">
        <f t="shared" si="32"/>
        <v>#DIV/0!</v>
      </c>
      <c r="AC17" s="468">
        <f t="shared" si="10"/>
        <v>0</v>
      </c>
      <c r="AD17" s="459">
        <f>[11]посл_мин_рік!AS17</f>
        <v>2</v>
      </c>
      <c r="AE17" s="459">
        <f>[11]статус!J15</f>
        <v>1</v>
      </c>
      <c r="AF17" s="463">
        <f t="shared" si="33"/>
        <v>50</v>
      </c>
      <c r="AG17" s="462">
        <f t="shared" si="11"/>
        <v>-1</v>
      </c>
      <c r="AH17" s="459" t="str">
        <f>[11]посл_мин_рік!AZ17</f>
        <v>0</v>
      </c>
      <c r="AI17" s="459" t="str">
        <f>[11]ЦПТО!E16</f>
        <v>1</v>
      </c>
      <c r="AJ17" s="464" t="e">
        <f t="shared" si="12"/>
        <v>#DIV/0!</v>
      </c>
      <c r="AK17" s="462">
        <f t="shared" si="13"/>
        <v>1</v>
      </c>
      <c r="AL17" s="459">
        <f>[11]посл_мин_рік!BG17</f>
        <v>45</v>
      </c>
      <c r="AM17" s="459">
        <f>[11]гр_р!H15+[11]ін_р!B15</f>
        <v>2</v>
      </c>
      <c r="AN17" s="463">
        <f t="shared" si="14"/>
        <v>4.4444444444444446</v>
      </c>
      <c r="AO17" s="462">
        <f t="shared" si="15"/>
        <v>-43</v>
      </c>
      <c r="AP17" s="459">
        <f>[11]посл_мин_рік!BO17</f>
        <v>202</v>
      </c>
      <c r="AQ17" s="459">
        <f>[11]статус!E15</f>
        <v>332</v>
      </c>
      <c r="AR17" s="463">
        <f t="shared" si="16"/>
        <v>164.35643564356434</v>
      </c>
      <c r="AS17" s="462">
        <f t="shared" si="17"/>
        <v>130</v>
      </c>
      <c r="AT17" s="469">
        <f>[11]посл_мин_рік!CS17</f>
        <v>33</v>
      </c>
      <c r="AU17" s="469">
        <f>[11]Укомпл!AF16</f>
        <v>29</v>
      </c>
      <c r="AV17" s="470">
        <f t="shared" si="18"/>
        <v>87.9</v>
      </c>
      <c r="AW17" s="471">
        <f t="shared" si="19"/>
        <v>-4</v>
      </c>
      <c r="AX17" s="472">
        <f>[11]посл_мин_рік!CW17</f>
        <v>137</v>
      </c>
      <c r="AY17" s="459">
        <f>[11]Укомпл!G16</f>
        <v>98</v>
      </c>
      <c r="AZ17" s="463">
        <f t="shared" si="20"/>
        <v>71.5</v>
      </c>
      <c r="BA17" s="462">
        <f t="shared" si="21"/>
        <v>-39</v>
      </c>
      <c r="BB17" s="459">
        <f>'[11]20_статус'!P15+'[11]20_облік'!N15</f>
        <v>1615</v>
      </c>
      <c r="BC17" s="459">
        <f>[11]статус!P15+[11]Облік!N15</f>
        <v>1737</v>
      </c>
      <c r="BD17" s="463">
        <f t="shared" si="22"/>
        <v>107.55417956656346</v>
      </c>
      <c r="BE17" s="462">
        <f t="shared" si="23"/>
        <v>122</v>
      </c>
      <c r="BF17" s="459">
        <f>[11]посл_мин_рік!DL17</f>
        <v>225</v>
      </c>
      <c r="BG17" s="459">
        <f>[11]статус!P15</f>
        <v>300</v>
      </c>
      <c r="BH17" s="463">
        <f t="shared" si="24"/>
        <v>133.33333333333331</v>
      </c>
      <c r="BI17" s="462">
        <f t="shared" si="25"/>
        <v>75</v>
      </c>
      <c r="BJ17" s="459">
        <f>[11]посл_мин_рік!DP17</f>
        <v>187</v>
      </c>
      <c r="BK17" s="459">
        <f>[11]статус!T15</f>
        <v>289</v>
      </c>
      <c r="BL17" s="463">
        <f t="shared" si="26"/>
        <v>154.54545454545453</v>
      </c>
      <c r="BM17" s="462">
        <f t="shared" si="27"/>
        <v>102</v>
      </c>
      <c r="BN17" s="459">
        <f>[11]посл_мин_рік!DT17</f>
        <v>52</v>
      </c>
      <c r="BO17" s="459">
        <f>[11]Укомпл!AA16</f>
        <v>31</v>
      </c>
      <c r="BP17" s="461">
        <f t="shared" si="35"/>
        <v>59.6</v>
      </c>
      <c r="BQ17" s="462">
        <f t="shared" si="28"/>
        <v>-21</v>
      </c>
      <c r="BR17" s="459">
        <f>[11]посл_мин_рік!DX17</f>
        <v>6294</v>
      </c>
      <c r="BS17" s="459">
        <v>8086.77</v>
      </c>
      <c r="BT17" s="461">
        <f t="shared" si="29"/>
        <v>128.5</v>
      </c>
      <c r="BU17" s="462">
        <f t="shared" si="34"/>
        <v>1792.7700000000004</v>
      </c>
      <c r="BV17" s="473">
        <f>[11]посл_мин_рік!EB17</f>
        <v>4</v>
      </c>
      <c r="BW17" s="473">
        <f>[11]Витяг_2!M15</f>
        <v>10</v>
      </c>
      <c r="BX17" s="467">
        <f t="shared" si="36"/>
        <v>6</v>
      </c>
      <c r="BY17" s="474"/>
      <c r="BZ17" s="205"/>
      <c r="CA17" s="205"/>
    </row>
    <row r="18" spans="1:79" s="212" customFormat="1" ht="19.55" customHeight="1" x14ac:dyDescent="0.25">
      <c r="A18" s="458" t="s">
        <v>423</v>
      </c>
      <c r="B18" s="459">
        <f>'[11]20_статус'!D16+'[11]20_облік'!L16+'[11]20_облік'!N16-'[11]20_облік'!M16</f>
        <v>3216</v>
      </c>
      <c r="C18" s="460">
        <f>[11]статус!D16+[11]Облік!L16+[11]Облік!N16-[11]Облік!M16</f>
        <v>4315</v>
      </c>
      <c r="D18" s="461">
        <f t="shared" si="0"/>
        <v>134.17288557213931</v>
      </c>
      <c r="E18" s="462">
        <f t="shared" si="1"/>
        <v>1099</v>
      </c>
      <c r="F18" s="459">
        <f>[11]посл_мин_рік!G18</f>
        <v>804</v>
      </c>
      <c r="G18" s="460">
        <f>[11]статус!D16</f>
        <v>1659</v>
      </c>
      <c r="H18" s="461" t="s">
        <v>470</v>
      </c>
      <c r="I18" s="462">
        <f t="shared" si="3"/>
        <v>855</v>
      </c>
      <c r="J18" s="459">
        <f>[11]посл_мин_рік!O18</f>
        <v>81</v>
      </c>
      <c r="K18" s="459">
        <f>[11]статус!F16+[11]Облік!D16+[11]сам!B15</f>
        <v>85</v>
      </c>
      <c r="L18" s="461">
        <f t="shared" si="30"/>
        <v>104.93827160493827</v>
      </c>
      <c r="M18" s="462">
        <f t="shared" si="4"/>
        <v>4</v>
      </c>
      <c r="N18" s="459">
        <f>'[11]20_статус'!F16+'[11]20_сам'!B15</f>
        <v>63</v>
      </c>
      <c r="O18" s="459">
        <f>[11]статус!F16+[11]сам!B15</f>
        <v>66</v>
      </c>
      <c r="P18" s="463">
        <f t="shared" si="37"/>
        <v>104.76190476190477</v>
      </c>
      <c r="Q18" s="462">
        <f t="shared" si="6"/>
        <v>3</v>
      </c>
      <c r="R18" s="459">
        <f>[11]посл_мин_рік!AD18</f>
        <v>0</v>
      </c>
      <c r="S18" s="459">
        <f>[11]ОП!AE18</f>
        <v>0</v>
      </c>
      <c r="T18" s="464" t="e">
        <f t="shared" si="31"/>
        <v>#DIV/0!</v>
      </c>
      <c r="U18" s="465">
        <f t="shared" si="7"/>
        <v>0</v>
      </c>
      <c r="V18" s="466">
        <f>[11]витяг_19!AG20</f>
        <v>0</v>
      </c>
      <c r="W18" s="459">
        <f>[11]витяг!AG22</f>
        <v>0</v>
      </c>
      <c r="X18" s="464" t="e">
        <f t="shared" si="8"/>
        <v>#DIV/0!</v>
      </c>
      <c r="Y18" s="467">
        <f t="shared" si="9"/>
        <v>0</v>
      </c>
      <c r="Z18" s="466">
        <f>[11]посл_мин_рік!AO18</f>
        <v>0</v>
      </c>
      <c r="AA18" s="466">
        <f>[11]витяг!CG22</f>
        <v>0</v>
      </c>
      <c r="AB18" s="464" t="e">
        <f t="shared" si="32"/>
        <v>#DIV/0!</v>
      </c>
      <c r="AC18" s="468">
        <f t="shared" si="10"/>
        <v>0</v>
      </c>
      <c r="AD18" s="459">
        <f>[11]посл_мин_рік!AS18</f>
        <v>68</v>
      </c>
      <c r="AE18" s="459">
        <f>[11]статус!J16</f>
        <v>31</v>
      </c>
      <c r="AF18" s="463">
        <f t="shared" si="33"/>
        <v>45.588235294117645</v>
      </c>
      <c r="AG18" s="462">
        <f t="shared" si="11"/>
        <v>-37</v>
      </c>
      <c r="AH18" s="459" t="str">
        <f>[11]посл_мин_рік!AZ18</f>
        <v>0</v>
      </c>
      <c r="AI18" s="459" t="str">
        <f>[11]ЦПТО!E17</f>
        <v>0</v>
      </c>
      <c r="AJ18" s="464" t="e">
        <f t="shared" si="12"/>
        <v>#DIV/0!</v>
      </c>
      <c r="AK18" s="462">
        <f t="shared" si="13"/>
        <v>0</v>
      </c>
      <c r="AL18" s="459">
        <f>[11]посл_мин_рік!BG18</f>
        <v>1</v>
      </c>
      <c r="AM18" s="459">
        <f>[11]гр_р!H16+[11]ін_р!B16</f>
        <v>1</v>
      </c>
      <c r="AN18" s="463">
        <f t="shared" si="14"/>
        <v>100</v>
      </c>
      <c r="AO18" s="462">
        <f t="shared" si="15"/>
        <v>0</v>
      </c>
      <c r="AP18" s="459">
        <f>[11]посл_мин_рік!BO18</f>
        <v>697</v>
      </c>
      <c r="AQ18" s="459">
        <f>[11]статус!E16</f>
        <v>1551</v>
      </c>
      <c r="AR18" s="463" t="s">
        <v>471</v>
      </c>
      <c r="AS18" s="462">
        <f t="shared" si="17"/>
        <v>854</v>
      </c>
      <c r="AT18" s="469">
        <f>[11]посл_мин_рік!CS18</f>
        <v>147</v>
      </c>
      <c r="AU18" s="469">
        <f>[11]Укомпл!AF17</f>
        <v>94</v>
      </c>
      <c r="AV18" s="470">
        <f t="shared" si="18"/>
        <v>63.9</v>
      </c>
      <c r="AW18" s="471">
        <f t="shared" si="19"/>
        <v>-53</v>
      </c>
      <c r="AX18" s="472">
        <f>[11]посл_мин_рік!CW18</f>
        <v>494</v>
      </c>
      <c r="AY18" s="459">
        <f>[11]Укомпл!G17</f>
        <v>435</v>
      </c>
      <c r="AZ18" s="463">
        <f t="shared" si="20"/>
        <v>88.1</v>
      </c>
      <c r="BA18" s="462">
        <f t="shared" si="21"/>
        <v>-59</v>
      </c>
      <c r="BB18" s="459">
        <f>'[11]20_статус'!P16+'[11]20_облік'!N16</f>
        <v>3096</v>
      </c>
      <c r="BC18" s="459">
        <f>[11]статус!P16+[11]Облік!N16</f>
        <v>4069</v>
      </c>
      <c r="BD18" s="463">
        <f t="shared" si="22"/>
        <v>131.42764857881139</v>
      </c>
      <c r="BE18" s="462">
        <f t="shared" si="23"/>
        <v>973</v>
      </c>
      <c r="BF18" s="459">
        <f>[11]посл_мин_рік!DL18</f>
        <v>704</v>
      </c>
      <c r="BG18" s="459">
        <f>[11]статус!P16</f>
        <v>1432</v>
      </c>
      <c r="BH18" s="463" t="s">
        <v>472</v>
      </c>
      <c r="BI18" s="462">
        <f t="shared" si="25"/>
        <v>728</v>
      </c>
      <c r="BJ18" s="459">
        <f>[11]посл_мин_рік!DP18</f>
        <v>615</v>
      </c>
      <c r="BK18" s="459">
        <f>[11]статус!T16</f>
        <v>1300</v>
      </c>
      <c r="BL18" s="463" t="s">
        <v>470</v>
      </c>
      <c r="BM18" s="462">
        <f t="shared" si="27"/>
        <v>685</v>
      </c>
      <c r="BN18" s="459">
        <f>[11]посл_мин_рік!DT18</f>
        <v>256</v>
      </c>
      <c r="BO18" s="459">
        <f>[11]Укомпл!AA17</f>
        <v>295</v>
      </c>
      <c r="BP18" s="461">
        <f t="shared" si="35"/>
        <v>115.2</v>
      </c>
      <c r="BQ18" s="462">
        <f t="shared" si="28"/>
        <v>39</v>
      </c>
      <c r="BR18" s="459">
        <f>[11]посл_мин_рік!DX18</f>
        <v>7656.1</v>
      </c>
      <c r="BS18" s="459">
        <v>9138.43</v>
      </c>
      <c r="BT18" s="461">
        <f t="shared" si="29"/>
        <v>119.4</v>
      </c>
      <c r="BU18" s="462">
        <f t="shared" si="34"/>
        <v>1482.33</v>
      </c>
      <c r="BV18" s="473">
        <f>[11]посл_мин_рік!EB18</f>
        <v>3</v>
      </c>
      <c r="BW18" s="473">
        <f>[11]Витяг_2!M16</f>
        <v>5</v>
      </c>
      <c r="BX18" s="467">
        <f t="shared" si="36"/>
        <v>2</v>
      </c>
      <c r="BY18" s="474"/>
      <c r="BZ18" s="205"/>
      <c r="CA18" s="205"/>
    </row>
    <row r="19" spans="1:79" s="212" customFormat="1" ht="19.55" customHeight="1" x14ac:dyDescent="0.25">
      <c r="A19" s="458" t="s">
        <v>425</v>
      </c>
      <c r="B19" s="459">
        <f>'[11]20_статус'!D17+'[11]20_облік'!L17+'[11]20_облік'!N17-'[11]20_облік'!M17</f>
        <v>546</v>
      </c>
      <c r="C19" s="460">
        <f>[11]статус!D17+[11]Облік!L17+[11]Облік!N17-[11]Облік!M17</f>
        <v>689</v>
      </c>
      <c r="D19" s="461">
        <f t="shared" si="0"/>
        <v>126.19047619047619</v>
      </c>
      <c r="E19" s="462">
        <f t="shared" si="1"/>
        <v>143</v>
      </c>
      <c r="F19" s="459">
        <f>[11]посл_мин_рік!G19</f>
        <v>326</v>
      </c>
      <c r="G19" s="460">
        <f>[11]статус!D17</f>
        <v>399</v>
      </c>
      <c r="H19" s="461">
        <f t="shared" si="2"/>
        <v>122.39263803680981</v>
      </c>
      <c r="I19" s="462">
        <f t="shared" si="3"/>
        <v>73</v>
      </c>
      <c r="J19" s="459">
        <f>[11]посл_мин_рік!O19</f>
        <v>25</v>
      </c>
      <c r="K19" s="459">
        <f>[11]статус!F17+[11]Облік!D17+[11]сам!B16</f>
        <v>26</v>
      </c>
      <c r="L19" s="461">
        <f t="shared" si="30"/>
        <v>104</v>
      </c>
      <c r="M19" s="462">
        <f t="shared" si="4"/>
        <v>1</v>
      </c>
      <c r="N19" s="459">
        <f>'[11]20_статус'!F17+'[11]20_сам'!B16</f>
        <v>13</v>
      </c>
      <c r="O19" s="459">
        <f>[11]статус!F17+[11]сам!B16</f>
        <v>20</v>
      </c>
      <c r="P19" s="463">
        <f t="shared" si="37"/>
        <v>153.84615384615387</v>
      </c>
      <c r="Q19" s="462">
        <f t="shared" si="6"/>
        <v>7</v>
      </c>
      <c r="R19" s="459">
        <f>[11]посл_мин_рік!AD19</f>
        <v>0</v>
      </c>
      <c r="S19" s="459">
        <f>[11]ОП!AE19</f>
        <v>0</v>
      </c>
      <c r="T19" s="464" t="e">
        <f t="shared" si="31"/>
        <v>#DIV/0!</v>
      </c>
      <c r="U19" s="468">
        <f t="shared" si="7"/>
        <v>0</v>
      </c>
      <c r="V19" s="466">
        <f>[11]витяг_19!AG21</f>
        <v>0</v>
      </c>
      <c r="W19" s="459">
        <f>[11]витяг!AG23</f>
        <v>0</v>
      </c>
      <c r="X19" s="464" t="e">
        <f t="shared" si="8"/>
        <v>#DIV/0!</v>
      </c>
      <c r="Y19" s="467">
        <f t="shared" si="9"/>
        <v>0</v>
      </c>
      <c r="Z19" s="466">
        <f>[11]посл_мин_рік!AO19</f>
        <v>0</v>
      </c>
      <c r="AA19" s="466">
        <f>[11]витяг!CG23</f>
        <v>0</v>
      </c>
      <c r="AB19" s="464" t="e">
        <f t="shared" si="32"/>
        <v>#DIV/0!</v>
      </c>
      <c r="AC19" s="468">
        <f t="shared" si="10"/>
        <v>0</v>
      </c>
      <c r="AD19" s="459">
        <f>[11]посл_мин_рік!AS19</f>
        <v>0</v>
      </c>
      <c r="AE19" s="459">
        <f>[11]статус!J17</f>
        <v>2</v>
      </c>
      <c r="AF19" s="464" t="e">
        <f t="shared" si="33"/>
        <v>#DIV/0!</v>
      </c>
      <c r="AG19" s="462">
        <f t="shared" si="11"/>
        <v>2</v>
      </c>
      <c r="AH19" s="459" t="str">
        <f>[11]посл_мин_рік!AZ19</f>
        <v>0</v>
      </c>
      <c r="AI19" s="459" t="str">
        <f>[11]ЦПТО!E18</f>
        <v>0</v>
      </c>
      <c r="AJ19" s="464" t="e">
        <f t="shared" si="12"/>
        <v>#DIV/0!</v>
      </c>
      <c r="AK19" s="462">
        <f t="shared" si="13"/>
        <v>0</v>
      </c>
      <c r="AL19" s="459">
        <f>[11]посл_мин_рік!BG19</f>
        <v>0</v>
      </c>
      <c r="AM19" s="459">
        <f>[11]гр_р!H17+[11]ін_р!B17</f>
        <v>0</v>
      </c>
      <c r="AN19" s="464" t="e">
        <f t="shared" si="14"/>
        <v>#DIV/0!</v>
      </c>
      <c r="AO19" s="462">
        <f t="shared" si="15"/>
        <v>0</v>
      </c>
      <c r="AP19" s="459">
        <f>[11]посл_мин_рік!BO19</f>
        <v>271</v>
      </c>
      <c r="AQ19" s="459">
        <f>[11]статус!E17</f>
        <v>369</v>
      </c>
      <c r="AR19" s="463">
        <f t="shared" si="16"/>
        <v>136.16236162361622</v>
      </c>
      <c r="AS19" s="462">
        <f t="shared" si="17"/>
        <v>98</v>
      </c>
      <c r="AT19" s="469">
        <f>[11]посл_мин_рік!CS19</f>
        <v>43</v>
      </c>
      <c r="AU19" s="469">
        <f>[11]Укомпл!AF18</f>
        <v>36</v>
      </c>
      <c r="AV19" s="470">
        <f t="shared" si="18"/>
        <v>83.7</v>
      </c>
      <c r="AW19" s="471">
        <f t="shared" si="19"/>
        <v>-7</v>
      </c>
      <c r="AX19" s="472">
        <f>[11]посл_мин_рік!CW19</f>
        <v>84</v>
      </c>
      <c r="AY19" s="459">
        <f>[11]Укомпл!G18</f>
        <v>74</v>
      </c>
      <c r="AZ19" s="463">
        <f t="shared" si="20"/>
        <v>88.1</v>
      </c>
      <c r="BA19" s="462">
        <f t="shared" si="21"/>
        <v>-10</v>
      </c>
      <c r="BB19" s="459">
        <f>'[11]20_статус'!P17+'[11]20_облік'!N17</f>
        <v>496</v>
      </c>
      <c r="BC19" s="459">
        <f>[11]статус!P17+[11]Облік!N17</f>
        <v>628</v>
      </c>
      <c r="BD19" s="463">
        <f t="shared" si="22"/>
        <v>126.61290322580645</v>
      </c>
      <c r="BE19" s="462">
        <f t="shared" si="23"/>
        <v>132</v>
      </c>
      <c r="BF19" s="459">
        <f>[11]посл_мин_рік!DL19</f>
        <v>287</v>
      </c>
      <c r="BG19" s="459">
        <f>[11]статус!P17</f>
        <v>345</v>
      </c>
      <c r="BH19" s="463">
        <f t="shared" si="24"/>
        <v>120.20905923344947</v>
      </c>
      <c r="BI19" s="462">
        <f t="shared" si="25"/>
        <v>58</v>
      </c>
      <c r="BJ19" s="459">
        <f>[11]посл_мин_рік!DP19</f>
        <v>239</v>
      </c>
      <c r="BK19" s="459">
        <f>[11]статус!T17</f>
        <v>312</v>
      </c>
      <c r="BL19" s="463">
        <f t="shared" si="26"/>
        <v>130.54393305439331</v>
      </c>
      <c r="BM19" s="462">
        <f t="shared" si="27"/>
        <v>73</v>
      </c>
      <c r="BN19" s="459">
        <f>[11]посл_мин_рік!DT19</f>
        <v>51</v>
      </c>
      <c r="BO19" s="459">
        <f>[11]Укомпл!AA18</f>
        <v>47</v>
      </c>
      <c r="BP19" s="461">
        <f t="shared" si="35"/>
        <v>92.2</v>
      </c>
      <c r="BQ19" s="462">
        <f t="shared" si="28"/>
        <v>-4</v>
      </c>
      <c r="BR19" s="459">
        <f>[11]посл_мин_рік!DX19</f>
        <v>7117</v>
      </c>
      <c r="BS19" s="459">
        <v>8411.49</v>
      </c>
      <c r="BT19" s="461">
        <f t="shared" si="29"/>
        <v>118.2</v>
      </c>
      <c r="BU19" s="462">
        <f t="shared" si="34"/>
        <v>1294.4899999999998</v>
      </c>
      <c r="BV19" s="473">
        <f>[11]посл_мин_рік!EB19</f>
        <v>6</v>
      </c>
      <c r="BW19" s="473">
        <f>[11]Витяг_2!M17</f>
        <v>7</v>
      </c>
      <c r="BX19" s="467">
        <f t="shared" si="36"/>
        <v>1</v>
      </c>
      <c r="BY19" s="474"/>
      <c r="BZ19" s="205"/>
      <c r="CA19" s="205"/>
    </row>
    <row r="20" spans="1:79" s="215" customFormat="1" ht="19.55" customHeight="1" x14ac:dyDescent="0.25">
      <c r="A20" s="458" t="s">
        <v>426</v>
      </c>
      <c r="B20" s="459">
        <f>'[11]20_статус'!D18+'[11]20_облік'!L18+'[11]20_облік'!N18-'[11]20_облік'!M18</f>
        <v>571</v>
      </c>
      <c r="C20" s="460">
        <f>[11]статус!D18+[11]Облік!L18+[11]Облік!N18-[11]Облік!M18</f>
        <v>707</v>
      </c>
      <c r="D20" s="461">
        <f t="shared" si="0"/>
        <v>123.81786339754817</v>
      </c>
      <c r="E20" s="462">
        <f t="shared" si="1"/>
        <v>136</v>
      </c>
      <c r="F20" s="459">
        <f>[11]посл_мин_рік!G20</f>
        <v>372</v>
      </c>
      <c r="G20" s="460">
        <f>[11]статус!D18</f>
        <v>391</v>
      </c>
      <c r="H20" s="461">
        <f t="shared" si="2"/>
        <v>105.10752688172043</v>
      </c>
      <c r="I20" s="462">
        <f t="shared" si="3"/>
        <v>19</v>
      </c>
      <c r="J20" s="459">
        <f>[11]посл_мин_рік!O20</f>
        <v>44</v>
      </c>
      <c r="K20" s="459">
        <f>[11]статус!F18+[11]Облік!D18+[11]сам!B17</f>
        <v>49</v>
      </c>
      <c r="L20" s="461">
        <f t="shared" si="30"/>
        <v>111.36363636363636</v>
      </c>
      <c r="M20" s="462">
        <f t="shared" si="4"/>
        <v>5</v>
      </c>
      <c r="N20" s="459">
        <f>'[11]20_статус'!F18+'[11]20_сам'!B17</f>
        <v>17</v>
      </c>
      <c r="O20" s="459">
        <f>[11]статус!F18+[11]сам!B17</f>
        <v>18</v>
      </c>
      <c r="P20" s="463">
        <f t="shared" si="37"/>
        <v>105.88235294117648</v>
      </c>
      <c r="Q20" s="462">
        <f t="shared" si="6"/>
        <v>1</v>
      </c>
      <c r="R20" s="459">
        <f>[11]посл_мин_рік!AD20</f>
        <v>0</v>
      </c>
      <c r="S20" s="459">
        <f>[11]ОП!AE20</f>
        <v>0</v>
      </c>
      <c r="T20" s="464" t="e">
        <f t="shared" si="31"/>
        <v>#DIV/0!</v>
      </c>
      <c r="U20" s="465">
        <f t="shared" si="7"/>
        <v>0</v>
      </c>
      <c r="V20" s="466">
        <f>[11]витяг_19!AG22</f>
        <v>0</v>
      </c>
      <c r="W20" s="459">
        <f>[11]витяг!AG24</f>
        <v>0</v>
      </c>
      <c r="X20" s="464" t="e">
        <f t="shared" si="8"/>
        <v>#DIV/0!</v>
      </c>
      <c r="Y20" s="467">
        <f t="shared" si="9"/>
        <v>0</v>
      </c>
      <c r="Z20" s="466">
        <f>[11]посл_мин_рік!AO20</f>
        <v>0</v>
      </c>
      <c r="AA20" s="466">
        <f>[11]витяг!CG24</f>
        <v>0</v>
      </c>
      <c r="AB20" s="464" t="e">
        <f t="shared" si="32"/>
        <v>#DIV/0!</v>
      </c>
      <c r="AC20" s="468">
        <f t="shared" si="10"/>
        <v>0</v>
      </c>
      <c r="AD20" s="459">
        <f>[11]посл_мин_рік!AS20</f>
        <v>18</v>
      </c>
      <c r="AE20" s="459">
        <f>[11]статус!J18</f>
        <v>0</v>
      </c>
      <c r="AF20" s="463">
        <f t="shared" si="33"/>
        <v>0</v>
      </c>
      <c r="AG20" s="462">
        <f t="shared" si="11"/>
        <v>-18</v>
      </c>
      <c r="AH20" s="459" t="str">
        <f>[11]посл_мин_рік!AZ20</f>
        <v>0</v>
      </c>
      <c r="AI20" s="459" t="str">
        <f>[11]ЦПТО!E19</f>
        <v>0</v>
      </c>
      <c r="AJ20" s="464" t="e">
        <f t="shared" si="12"/>
        <v>#DIV/0!</v>
      </c>
      <c r="AK20" s="462">
        <f t="shared" si="13"/>
        <v>0</v>
      </c>
      <c r="AL20" s="459">
        <f>[11]посл_мин_рік!BG20</f>
        <v>18</v>
      </c>
      <c r="AM20" s="459">
        <f>[11]гр_р!H18+[11]ін_р!B18</f>
        <v>0</v>
      </c>
      <c r="AN20" s="463">
        <f t="shared" si="14"/>
        <v>0</v>
      </c>
      <c r="AO20" s="462">
        <f t="shared" si="15"/>
        <v>-18</v>
      </c>
      <c r="AP20" s="459">
        <f>[11]посл_мин_рік!BO20</f>
        <v>318</v>
      </c>
      <c r="AQ20" s="459">
        <f>[11]статус!E18</f>
        <v>373</v>
      </c>
      <c r="AR20" s="463">
        <f t="shared" si="16"/>
        <v>117.29559748427674</v>
      </c>
      <c r="AS20" s="462">
        <f t="shared" si="17"/>
        <v>55</v>
      </c>
      <c r="AT20" s="469">
        <f>[11]посл_мин_рік!CS20</f>
        <v>47</v>
      </c>
      <c r="AU20" s="469">
        <f>[11]Укомпл!AF19</f>
        <v>43</v>
      </c>
      <c r="AV20" s="470">
        <f t="shared" si="18"/>
        <v>91.5</v>
      </c>
      <c r="AW20" s="471">
        <f t="shared" si="19"/>
        <v>-4</v>
      </c>
      <c r="AX20" s="472">
        <f>[11]посл_мин_рік!CW20</f>
        <v>185</v>
      </c>
      <c r="AY20" s="459">
        <f>[11]Укомпл!G19</f>
        <v>114</v>
      </c>
      <c r="AZ20" s="463">
        <f t="shared" si="20"/>
        <v>61.6</v>
      </c>
      <c r="BA20" s="462">
        <f t="shared" si="21"/>
        <v>-71</v>
      </c>
      <c r="BB20" s="459">
        <f>'[11]20_статус'!P18+'[11]20_облік'!N18</f>
        <v>489</v>
      </c>
      <c r="BC20" s="459">
        <f>[11]статус!P18+[11]Облік!N18</f>
        <v>612</v>
      </c>
      <c r="BD20" s="463">
        <f t="shared" si="22"/>
        <v>125.15337423312884</v>
      </c>
      <c r="BE20" s="462">
        <f t="shared" si="23"/>
        <v>123</v>
      </c>
      <c r="BF20" s="459">
        <f>[11]посл_мин_рік!DL20</f>
        <v>328</v>
      </c>
      <c r="BG20" s="459">
        <f>[11]статус!P18</f>
        <v>333</v>
      </c>
      <c r="BH20" s="463">
        <f t="shared" si="24"/>
        <v>101.52439024390243</v>
      </c>
      <c r="BI20" s="462">
        <f t="shared" si="25"/>
        <v>5</v>
      </c>
      <c r="BJ20" s="459">
        <f>[11]посл_мин_рік!DP20</f>
        <v>282</v>
      </c>
      <c r="BK20" s="459">
        <f>[11]статус!T18</f>
        <v>310</v>
      </c>
      <c r="BL20" s="463">
        <f t="shared" si="26"/>
        <v>109.92907801418438</v>
      </c>
      <c r="BM20" s="462">
        <f t="shared" si="27"/>
        <v>28</v>
      </c>
      <c r="BN20" s="459">
        <f>[11]посл_мин_рік!DT20</f>
        <v>70</v>
      </c>
      <c r="BO20" s="459">
        <f>[11]Укомпл!AA19</f>
        <v>56</v>
      </c>
      <c r="BP20" s="461">
        <f t="shared" si="35"/>
        <v>80</v>
      </c>
      <c r="BQ20" s="462">
        <f t="shared" si="28"/>
        <v>-14</v>
      </c>
      <c r="BR20" s="459">
        <f>[11]посл_мин_рік!DX20</f>
        <v>7330.19</v>
      </c>
      <c r="BS20" s="459">
        <v>7832.61</v>
      </c>
      <c r="BT20" s="461">
        <f t="shared" si="29"/>
        <v>106.9</v>
      </c>
      <c r="BU20" s="462">
        <f t="shared" si="34"/>
        <v>502.42000000000007</v>
      </c>
      <c r="BV20" s="473">
        <f>[11]посл_мин_рік!EB20</f>
        <v>5</v>
      </c>
      <c r="BW20" s="473">
        <f>[11]Витяг_2!M18</f>
        <v>6</v>
      </c>
      <c r="BX20" s="467">
        <f t="shared" si="36"/>
        <v>1</v>
      </c>
      <c r="BY20" s="474"/>
      <c r="BZ20" s="205"/>
      <c r="CA20" s="205"/>
    </row>
    <row r="21" spans="1:79" s="212" customFormat="1" ht="19.55" customHeight="1" x14ac:dyDescent="0.25">
      <c r="A21" s="458" t="s">
        <v>427</v>
      </c>
      <c r="B21" s="459">
        <f>'[11]20_статус'!D19+'[11]20_облік'!L19+'[11]20_облік'!N19-'[11]20_облік'!M19</f>
        <v>745</v>
      </c>
      <c r="C21" s="460">
        <f>[11]статус!D19+[11]Облік!L19+[11]Облік!N19-[11]Облік!M19</f>
        <v>1102</v>
      </c>
      <c r="D21" s="461">
        <f t="shared" si="0"/>
        <v>147.91946308724832</v>
      </c>
      <c r="E21" s="462">
        <f t="shared" si="1"/>
        <v>357</v>
      </c>
      <c r="F21" s="459">
        <f>[11]посл_мин_рік!G21</f>
        <v>452</v>
      </c>
      <c r="G21" s="460">
        <f>[11]статус!D19</f>
        <v>760</v>
      </c>
      <c r="H21" s="461">
        <f t="shared" si="2"/>
        <v>168.14159292035399</v>
      </c>
      <c r="I21" s="462">
        <f t="shared" si="3"/>
        <v>308</v>
      </c>
      <c r="J21" s="459">
        <f>[11]посл_мин_рік!O21</f>
        <v>86</v>
      </c>
      <c r="K21" s="459">
        <f>[11]статус!F19+[11]Облік!D19+[11]сам!B18</f>
        <v>58</v>
      </c>
      <c r="L21" s="461">
        <f t="shared" si="30"/>
        <v>67.441860465116278</v>
      </c>
      <c r="M21" s="462">
        <f t="shared" si="4"/>
        <v>-28</v>
      </c>
      <c r="N21" s="459">
        <f>'[11]20_статус'!F19+'[11]20_сам'!B18</f>
        <v>29</v>
      </c>
      <c r="O21" s="459">
        <f>[11]статус!F19+[11]сам!B18</f>
        <v>27</v>
      </c>
      <c r="P21" s="463">
        <f t="shared" si="37"/>
        <v>93.103448275862064</v>
      </c>
      <c r="Q21" s="462">
        <f t="shared" si="6"/>
        <v>-2</v>
      </c>
      <c r="R21" s="459">
        <f>[11]посл_мин_рік!AD21</f>
        <v>0</v>
      </c>
      <c r="S21" s="459">
        <f>[11]ОП!AE21</f>
        <v>0</v>
      </c>
      <c r="T21" s="464" t="e">
        <f t="shared" si="31"/>
        <v>#DIV/0!</v>
      </c>
      <c r="U21" s="465">
        <f t="shared" si="7"/>
        <v>0</v>
      </c>
      <c r="V21" s="466">
        <f>[11]витяг_19!AG23</f>
        <v>0</v>
      </c>
      <c r="W21" s="459">
        <f>[11]витяг!AG25</f>
        <v>0</v>
      </c>
      <c r="X21" s="464" t="e">
        <f t="shared" si="8"/>
        <v>#DIV/0!</v>
      </c>
      <c r="Y21" s="467">
        <f t="shared" si="9"/>
        <v>0</v>
      </c>
      <c r="Z21" s="466">
        <f>[11]посл_мин_рік!AO21</f>
        <v>0</v>
      </c>
      <c r="AA21" s="466">
        <f>[11]витяг!CG25</f>
        <v>0</v>
      </c>
      <c r="AB21" s="464" t="e">
        <f t="shared" si="32"/>
        <v>#DIV/0!</v>
      </c>
      <c r="AC21" s="468">
        <f t="shared" si="10"/>
        <v>0</v>
      </c>
      <c r="AD21" s="459">
        <f>[11]посл_мин_рік!AS21</f>
        <v>17</v>
      </c>
      <c r="AE21" s="459">
        <f>[11]статус!J19</f>
        <v>2</v>
      </c>
      <c r="AF21" s="463">
        <f t="shared" si="33"/>
        <v>11.76470588235294</v>
      </c>
      <c r="AG21" s="462">
        <f t="shared" si="11"/>
        <v>-15</v>
      </c>
      <c r="AH21" s="459" t="str">
        <f>[11]посл_мин_рік!AZ21</f>
        <v>0</v>
      </c>
      <c r="AI21" s="459" t="str">
        <f>[11]ЦПТО!E20</f>
        <v>1</v>
      </c>
      <c r="AJ21" s="464" t="e">
        <f t="shared" si="12"/>
        <v>#DIV/0!</v>
      </c>
      <c r="AK21" s="462">
        <f t="shared" si="13"/>
        <v>1</v>
      </c>
      <c r="AL21" s="459">
        <f>[11]посл_мин_рік!BG21</f>
        <v>12</v>
      </c>
      <c r="AM21" s="459">
        <f>[11]гр_р!H19+[11]ін_р!B19</f>
        <v>15</v>
      </c>
      <c r="AN21" s="463">
        <f t="shared" si="14"/>
        <v>125</v>
      </c>
      <c r="AO21" s="462">
        <f t="shared" si="15"/>
        <v>3</v>
      </c>
      <c r="AP21" s="459">
        <f>[11]посл_мин_рік!BO21</f>
        <v>377</v>
      </c>
      <c r="AQ21" s="459">
        <f>[11]статус!E19</f>
        <v>718</v>
      </c>
      <c r="AR21" s="463">
        <f t="shared" si="16"/>
        <v>190.45092838196288</v>
      </c>
      <c r="AS21" s="462">
        <f t="shared" si="17"/>
        <v>341</v>
      </c>
      <c r="AT21" s="469">
        <f>[11]посл_мин_рік!CS21</f>
        <v>125</v>
      </c>
      <c r="AU21" s="469">
        <f>[11]Укомпл!AF20</f>
        <v>95</v>
      </c>
      <c r="AV21" s="470">
        <f t="shared" si="18"/>
        <v>76</v>
      </c>
      <c r="AW21" s="471">
        <f t="shared" si="19"/>
        <v>-30</v>
      </c>
      <c r="AX21" s="472">
        <f>[11]посл_мин_рік!CW21</f>
        <v>484</v>
      </c>
      <c r="AY21" s="459">
        <f>[11]Укомпл!G20</f>
        <v>354</v>
      </c>
      <c r="AZ21" s="463">
        <f t="shared" si="20"/>
        <v>73.099999999999994</v>
      </c>
      <c r="BA21" s="462">
        <f t="shared" si="21"/>
        <v>-130</v>
      </c>
      <c r="BB21" s="459">
        <f>'[11]20_статус'!P19+'[11]20_облік'!N19</f>
        <v>634</v>
      </c>
      <c r="BC21" s="459">
        <f>[11]статус!P19+[11]Облік!N19</f>
        <v>984</v>
      </c>
      <c r="BD21" s="463">
        <f t="shared" si="22"/>
        <v>155.20504731861197</v>
      </c>
      <c r="BE21" s="462">
        <f t="shared" si="23"/>
        <v>350</v>
      </c>
      <c r="BF21" s="459">
        <f>[11]посл_мин_рік!DL21</f>
        <v>401</v>
      </c>
      <c r="BG21" s="459">
        <f>[11]статус!P19</f>
        <v>676</v>
      </c>
      <c r="BH21" s="463">
        <f t="shared" si="24"/>
        <v>168.57855361596009</v>
      </c>
      <c r="BI21" s="462">
        <f t="shared" si="25"/>
        <v>275</v>
      </c>
      <c r="BJ21" s="459">
        <f>[11]посл_мин_рік!DP21</f>
        <v>342</v>
      </c>
      <c r="BK21" s="459">
        <f>[11]статус!T19</f>
        <v>620</v>
      </c>
      <c r="BL21" s="463">
        <f t="shared" si="26"/>
        <v>181.28654970760235</v>
      </c>
      <c r="BM21" s="462">
        <f t="shared" si="27"/>
        <v>278</v>
      </c>
      <c r="BN21" s="459">
        <f>[11]посл_мин_рік!DT21</f>
        <v>245</v>
      </c>
      <c r="BO21" s="459">
        <f>[11]Укомпл!AA20</f>
        <v>230</v>
      </c>
      <c r="BP21" s="461">
        <f t="shared" si="35"/>
        <v>93.9</v>
      </c>
      <c r="BQ21" s="462">
        <f t="shared" si="28"/>
        <v>-15</v>
      </c>
      <c r="BR21" s="459">
        <f>[11]посл_мин_рік!DX21</f>
        <v>7840.33</v>
      </c>
      <c r="BS21" s="459">
        <v>9209.01</v>
      </c>
      <c r="BT21" s="461">
        <f t="shared" si="29"/>
        <v>117.5</v>
      </c>
      <c r="BU21" s="462">
        <f t="shared" si="34"/>
        <v>1368.6800000000003</v>
      </c>
      <c r="BV21" s="473">
        <f>[11]посл_мин_рік!EB21</f>
        <v>2</v>
      </c>
      <c r="BW21" s="473">
        <f>[11]Витяг_2!M19</f>
        <v>3</v>
      </c>
      <c r="BX21" s="467">
        <f t="shared" si="36"/>
        <v>1</v>
      </c>
      <c r="BY21" s="474"/>
      <c r="BZ21" s="205"/>
      <c r="CA21" s="205"/>
    </row>
    <row r="22" spans="1:79" s="212" customFormat="1" ht="19.55" customHeight="1" x14ac:dyDescent="0.25">
      <c r="A22" s="458" t="s">
        <v>429</v>
      </c>
      <c r="B22" s="459">
        <f>'[11]20_статус'!D20+'[11]20_облік'!L20+'[11]20_облік'!N20-'[11]20_облік'!M20</f>
        <v>712</v>
      </c>
      <c r="C22" s="460">
        <f>[11]статус!D20+[11]Облік!L20+[11]Облік!N20-[11]Облік!M20</f>
        <v>787</v>
      </c>
      <c r="D22" s="461">
        <f t="shared" si="0"/>
        <v>110.53370786516854</v>
      </c>
      <c r="E22" s="462">
        <f t="shared" si="1"/>
        <v>75</v>
      </c>
      <c r="F22" s="459">
        <f>[11]посл_мин_рік!G22</f>
        <v>292</v>
      </c>
      <c r="G22" s="460">
        <f>[11]статус!D20</f>
        <v>322</v>
      </c>
      <c r="H22" s="461">
        <f t="shared" si="2"/>
        <v>110.27397260273972</v>
      </c>
      <c r="I22" s="462">
        <f t="shared" si="3"/>
        <v>30</v>
      </c>
      <c r="J22" s="459">
        <f>[11]посл_мин_рік!O22</f>
        <v>56</v>
      </c>
      <c r="K22" s="459">
        <f>[11]статус!F20+[11]Облік!D20+[11]сам!B19</f>
        <v>70</v>
      </c>
      <c r="L22" s="461">
        <f t="shared" si="30"/>
        <v>125</v>
      </c>
      <c r="M22" s="462">
        <f t="shared" si="4"/>
        <v>14</v>
      </c>
      <c r="N22" s="459">
        <f>'[11]20_статус'!F20+'[11]20_сам'!B19</f>
        <v>16</v>
      </c>
      <c r="O22" s="459">
        <f>[11]статус!F20+[11]сам!B19</f>
        <v>13</v>
      </c>
      <c r="P22" s="463">
        <f t="shared" si="37"/>
        <v>81.25</v>
      </c>
      <c r="Q22" s="462">
        <f t="shared" si="6"/>
        <v>-3</v>
      </c>
      <c r="R22" s="459">
        <f>[11]посл_мин_рік!AD22</f>
        <v>0</v>
      </c>
      <c r="S22" s="459">
        <f>[11]ОП!AE22</f>
        <v>0</v>
      </c>
      <c r="T22" s="464" t="e">
        <f t="shared" si="31"/>
        <v>#DIV/0!</v>
      </c>
      <c r="U22" s="465">
        <f t="shared" si="7"/>
        <v>0</v>
      </c>
      <c r="V22" s="466">
        <f>[11]витяг_19!AG24</f>
        <v>0</v>
      </c>
      <c r="W22" s="459">
        <f>[11]витяг!AG26</f>
        <v>0</v>
      </c>
      <c r="X22" s="464" t="e">
        <f t="shared" si="8"/>
        <v>#DIV/0!</v>
      </c>
      <c r="Y22" s="467">
        <f t="shared" si="9"/>
        <v>0</v>
      </c>
      <c r="Z22" s="466">
        <f>[11]посл_мин_рік!AO22</f>
        <v>0</v>
      </c>
      <c r="AA22" s="466">
        <f>[11]витяг!CG26</f>
        <v>0</v>
      </c>
      <c r="AB22" s="464" t="e">
        <f t="shared" si="32"/>
        <v>#DIV/0!</v>
      </c>
      <c r="AC22" s="468">
        <f t="shared" si="10"/>
        <v>0</v>
      </c>
      <c r="AD22" s="459">
        <f>[11]посл_мин_рік!AS22</f>
        <v>11</v>
      </c>
      <c r="AE22" s="459">
        <f>[11]статус!J20</f>
        <v>1</v>
      </c>
      <c r="AF22" s="463">
        <f t="shared" si="33"/>
        <v>9.0909090909090917</v>
      </c>
      <c r="AG22" s="462">
        <f t="shared" si="11"/>
        <v>-10</v>
      </c>
      <c r="AH22" s="459" t="str">
        <f>[11]посл_мин_рік!AZ22</f>
        <v>0</v>
      </c>
      <c r="AI22" s="459" t="str">
        <f>[11]ЦПТО!E21</f>
        <v>0</v>
      </c>
      <c r="AJ22" s="464" t="e">
        <f t="shared" si="12"/>
        <v>#DIV/0!</v>
      </c>
      <c r="AK22" s="462">
        <f t="shared" si="13"/>
        <v>0</v>
      </c>
      <c r="AL22" s="459">
        <f>[11]посл_мин_рік!BG22</f>
        <v>0</v>
      </c>
      <c r="AM22" s="459">
        <f>[11]гр_р!H20+[11]ін_р!B20</f>
        <v>0</v>
      </c>
      <c r="AN22" s="464" t="e">
        <f t="shared" si="14"/>
        <v>#DIV/0!</v>
      </c>
      <c r="AO22" s="462">
        <f t="shared" si="15"/>
        <v>0</v>
      </c>
      <c r="AP22" s="459">
        <f>[11]посл_мин_рік!BO22</f>
        <v>220</v>
      </c>
      <c r="AQ22" s="459">
        <f>[11]статус!E20</f>
        <v>289</v>
      </c>
      <c r="AR22" s="463">
        <f t="shared" si="16"/>
        <v>131.36363636363637</v>
      </c>
      <c r="AS22" s="462">
        <f t="shared" si="17"/>
        <v>69</v>
      </c>
      <c r="AT22" s="469">
        <f>[11]посл_мин_рік!CS22</f>
        <v>30</v>
      </c>
      <c r="AU22" s="469">
        <f>[11]Укомпл!AF21</f>
        <v>29</v>
      </c>
      <c r="AV22" s="470">
        <f t="shared" si="18"/>
        <v>96.7</v>
      </c>
      <c r="AW22" s="471">
        <f t="shared" si="19"/>
        <v>-1</v>
      </c>
      <c r="AX22" s="472">
        <f>[11]посл_мин_рік!CW22</f>
        <v>80</v>
      </c>
      <c r="AY22" s="459">
        <f>[11]Укомпл!G21</f>
        <v>116</v>
      </c>
      <c r="AZ22" s="463">
        <f t="shared" si="20"/>
        <v>145</v>
      </c>
      <c r="BA22" s="462">
        <f t="shared" si="21"/>
        <v>36</v>
      </c>
      <c r="BB22" s="459">
        <f>'[11]20_статус'!P20+'[11]20_облік'!N20</f>
        <v>631</v>
      </c>
      <c r="BC22" s="459">
        <f>[11]статус!P20+[11]Облік!N20</f>
        <v>702</v>
      </c>
      <c r="BD22" s="463">
        <f t="shared" si="22"/>
        <v>111.25198098256735</v>
      </c>
      <c r="BE22" s="462">
        <f t="shared" si="23"/>
        <v>71</v>
      </c>
      <c r="BF22" s="459">
        <f>[11]посл_мин_рік!DL22</f>
        <v>262</v>
      </c>
      <c r="BG22" s="459">
        <f>[11]статус!P20</f>
        <v>293</v>
      </c>
      <c r="BH22" s="463">
        <f t="shared" si="24"/>
        <v>111.83206106870229</v>
      </c>
      <c r="BI22" s="462">
        <f t="shared" si="25"/>
        <v>31</v>
      </c>
      <c r="BJ22" s="459">
        <f>[11]посл_мин_рік!DP22</f>
        <v>201</v>
      </c>
      <c r="BK22" s="459">
        <f>[11]статус!T20</f>
        <v>251</v>
      </c>
      <c r="BL22" s="463">
        <f t="shared" si="26"/>
        <v>124.87562189054727</v>
      </c>
      <c r="BM22" s="462">
        <f t="shared" si="27"/>
        <v>50</v>
      </c>
      <c r="BN22" s="459">
        <f>[11]посл_мин_рік!DT22</f>
        <v>42</v>
      </c>
      <c r="BO22" s="459">
        <f>[11]Укомпл!AA21</f>
        <v>31</v>
      </c>
      <c r="BP22" s="461">
        <f t="shared" si="35"/>
        <v>73.8</v>
      </c>
      <c r="BQ22" s="462">
        <f t="shared" si="28"/>
        <v>-11</v>
      </c>
      <c r="BR22" s="459">
        <f>[11]посл_мин_рік!DX22</f>
        <v>9027.5499999999993</v>
      </c>
      <c r="BS22" s="459">
        <v>9580.65</v>
      </c>
      <c r="BT22" s="461">
        <f t="shared" si="29"/>
        <v>106.1</v>
      </c>
      <c r="BU22" s="462">
        <f t="shared" si="34"/>
        <v>553.10000000000036</v>
      </c>
      <c r="BV22" s="473">
        <f>[11]посл_мин_рік!EB22</f>
        <v>6</v>
      </c>
      <c r="BW22" s="473">
        <f>[11]Витяг_2!M20</f>
        <v>9</v>
      </c>
      <c r="BX22" s="467">
        <f t="shared" si="36"/>
        <v>3</v>
      </c>
      <c r="BY22" s="474"/>
      <c r="BZ22" s="205"/>
      <c r="CA22" s="205"/>
    </row>
    <row r="23" spans="1:79" s="212" customFormat="1" ht="19.55" customHeight="1" x14ac:dyDescent="0.25">
      <c r="A23" s="458" t="s">
        <v>430</v>
      </c>
      <c r="B23" s="459">
        <f>'[11]20_статус'!D21+'[11]20_облік'!L21+'[11]20_облік'!N21-'[11]20_облік'!M21</f>
        <v>808</v>
      </c>
      <c r="C23" s="460">
        <f>[11]статус!D21+[11]Облік!L21+[11]Облік!N21-[11]Облік!M21</f>
        <v>767</v>
      </c>
      <c r="D23" s="461">
        <f t="shared" si="0"/>
        <v>94.925742574257427</v>
      </c>
      <c r="E23" s="462">
        <f t="shared" si="1"/>
        <v>-41</v>
      </c>
      <c r="F23" s="459">
        <f>[11]посл_мин_рік!G23</f>
        <v>524</v>
      </c>
      <c r="G23" s="460">
        <f>[11]статус!D21</f>
        <v>471</v>
      </c>
      <c r="H23" s="461">
        <f t="shared" si="2"/>
        <v>89.885496183206101</v>
      </c>
      <c r="I23" s="462">
        <f t="shared" si="3"/>
        <v>-53</v>
      </c>
      <c r="J23" s="459">
        <f>[11]посл_мин_рік!O23</f>
        <v>37</v>
      </c>
      <c r="K23" s="459">
        <f>[11]статус!F21+[11]Облік!D21+[11]сам!B20</f>
        <v>26</v>
      </c>
      <c r="L23" s="461">
        <f t="shared" si="30"/>
        <v>70.270270270270274</v>
      </c>
      <c r="M23" s="462">
        <f t="shared" si="4"/>
        <v>-11</v>
      </c>
      <c r="N23" s="459">
        <f>'[11]20_статус'!F21+'[11]20_сам'!B20</f>
        <v>24</v>
      </c>
      <c r="O23" s="459">
        <f>[11]статус!F21+[11]сам!B20</f>
        <v>17</v>
      </c>
      <c r="P23" s="463">
        <f t="shared" si="37"/>
        <v>70.833333333333343</v>
      </c>
      <c r="Q23" s="462">
        <f t="shared" si="6"/>
        <v>-7</v>
      </c>
      <c r="R23" s="459">
        <f>[11]посл_мин_рік!AD23</f>
        <v>0</v>
      </c>
      <c r="S23" s="459">
        <f>[11]ОП!AE23</f>
        <v>0</v>
      </c>
      <c r="T23" s="464" t="e">
        <f t="shared" si="31"/>
        <v>#DIV/0!</v>
      </c>
      <c r="U23" s="468">
        <f t="shared" si="7"/>
        <v>0</v>
      </c>
      <c r="V23" s="466">
        <f>[11]витяг_19!AG25</f>
        <v>0</v>
      </c>
      <c r="W23" s="459">
        <f>[11]витяг!AG27</f>
        <v>0</v>
      </c>
      <c r="X23" s="464" t="e">
        <f t="shared" si="8"/>
        <v>#DIV/0!</v>
      </c>
      <c r="Y23" s="467">
        <f t="shared" si="9"/>
        <v>0</v>
      </c>
      <c r="Z23" s="466">
        <f>[11]посл_мин_рік!AO23</f>
        <v>0</v>
      </c>
      <c r="AA23" s="466">
        <f>[11]витяг!CG27</f>
        <v>0</v>
      </c>
      <c r="AB23" s="464" t="e">
        <f t="shared" si="32"/>
        <v>#DIV/0!</v>
      </c>
      <c r="AC23" s="468">
        <f t="shared" si="10"/>
        <v>0</v>
      </c>
      <c r="AD23" s="459">
        <f>[11]посл_мин_рік!AS23</f>
        <v>19</v>
      </c>
      <c r="AE23" s="459">
        <f>[11]статус!J21</f>
        <v>0</v>
      </c>
      <c r="AF23" s="463">
        <f t="shared" si="33"/>
        <v>0</v>
      </c>
      <c r="AG23" s="462">
        <f t="shared" si="11"/>
        <v>-19</v>
      </c>
      <c r="AH23" s="459" t="str">
        <f>[11]посл_мин_рік!AZ23</f>
        <v>0</v>
      </c>
      <c r="AI23" s="459" t="str">
        <f>[11]ЦПТО!E22</f>
        <v>0</v>
      </c>
      <c r="AJ23" s="464" t="e">
        <f t="shared" si="12"/>
        <v>#DIV/0!</v>
      </c>
      <c r="AK23" s="462">
        <f t="shared" si="13"/>
        <v>0</v>
      </c>
      <c r="AL23" s="459">
        <f>[11]посл_мин_рік!BG23</f>
        <v>10</v>
      </c>
      <c r="AM23" s="459">
        <f>[11]гр_р!H21+[11]ін_р!B21</f>
        <v>0</v>
      </c>
      <c r="AN23" s="463">
        <f t="shared" si="14"/>
        <v>0</v>
      </c>
      <c r="AO23" s="462">
        <f t="shared" si="15"/>
        <v>-10</v>
      </c>
      <c r="AP23" s="459">
        <f>[11]посл_мин_рік!BO23</f>
        <v>474</v>
      </c>
      <c r="AQ23" s="459">
        <f>[11]статус!E21</f>
        <v>452</v>
      </c>
      <c r="AR23" s="463">
        <f t="shared" si="16"/>
        <v>95.358649789029542</v>
      </c>
      <c r="AS23" s="462">
        <f t="shared" si="17"/>
        <v>-22</v>
      </c>
      <c r="AT23" s="469">
        <f>[11]посл_мин_рік!CS23</f>
        <v>33</v>
      </c>
      <c r="AU23" s="469">
        <f>[11]Укомпл!AF22</f>
        <v>24</v>
      </c>
      <c r="AV23" s="470">
        <f t="shared" si="18"/>
        <v>72.7</v>
      </c>
      <c r="AW23" s="471">
        <f t="shared" si="19"/>
        <v>-9</v>
      </c>
      <c r="AX23" s="472">
        <f>[11]посл_мин_рік!CW23</f>
        <v>105</v>
      </c>
      <c r="AY23" s="459">
        <f>[11]Укомпл!G22</f>
        <v>95</v>
      </c>
      <c r="AZ23" s="463">
        <f t="shared" si="20"/>
        <v>90.5</v>
      </c>
      <c r="BA23" s="462">
        <f t="shared" si="21"/>
        <v>-10</v>
      </c>
      <c r="BB23" s="459">
        <f>'[11]20_статус'!P21+'[11]20_облік'!N21</f>
        <v>739</v>
      </c>
      <c r="BC23" s="459">
        <f>[11]статус!P21+[11]Облік!N21</f>
        <v>744</v>
      </c>
      <c r="BD23" s="463">
        <f t="shared" si="22"/>
        <v>100.6765899864682</v>
      </c>
      <c r="BE23" s="462">
        <f t="shared" si="23"/>
        <v>5</v>
      </c>
      <c r="BF23" s="459">
        <f>[11]посл_мин_рік!DL23</f>
        <v>492</v>
      </c>
      <c r="BG23" s="459">
        <f>[11]статус!P21</f>
        <v>450</v>
      </c>
      <c r="BH23" s="463">
        <f t="shared" si="24"/>
        <v>91.463414634146346</v>
      </c>
      <c r="BI23" s="462">
        <f t="shared" si="25"/>
        <v>-42</v>
      </c>
      <c r="BJ23" s="459">
        <f>[11]посл_мин_рік!DP23</f>
        <v>443</v>
      </c>
      <c r="BK23" s="459">
        <f>[11]статус!T21</f>
        <v>430</v>
      </c>
      <c r="BL23" s="463">
        <f t="shared" si="26"/>
        <v>97.065462753950342</v>
      </c>
      <c r="BM23" s="462">
        <f t="shared" si="27"/>
        <v>-13</v>
      </c>
      <c r="BN23" s="459">
        <f>[11]посл_мин_рік!DT23</f>
        <v>36</v>
      </c>
      <c r="BO23" s="459">
        <f>[11]Укомпл!AA22</f>
        <v>37</v>
      </c>
      <c r="BP23" s="461">
        <f t="shared" si="35"/>
        <v>102.8</v>
      </c>
      <c r="BQ23" s="462">
        <f t="shared" si="28"/>
        <v>1</v>
      </c>
      <c r="BR23" s="459">
        <f>[11]посл_мин_рік!DX23</f>
        <v>6256.31</v>
      </c>
      <c r="BS23" s="459">
        <v>8427.65</v>
      </c>
      <c r="BT23" s="461">
        <f t="shared" si="29"/>
        <v>134.69999999999999</v>
      </c>
      <c r="BU23" s="462">
        <f t="shared" si="34"/>
        <v>2171.3399999999992</v>
      </c>
      <c r="BV23" s="473">
        <f>[11]посл_мин_рік!EB23</f>
        <v>14</v>
      </c>
      <c r="BW23" s="473">
        <f>[11]Витяг_2!M21</f>
        <v>12</v>
      </c>
      <c r="BX23" s="467">
        <f t="shared" si="36"/>
        <v>-2</v>
      </c>
      <c r="BY23" s="474"/>
      <c r="BZ23" s="205"/>
      <c r="CA23" s="205"/>
    </row>
    <row r="24" spans="1:79" s="212" customFormat="1" ht="19.55" customHeight="1" x14ac:dyDescent="0.25">
      <c r="A24" s="458" t="s">
        <v>431</v>
      </c>
      <c r="B24" s="459">
        <f>'[11]20_статус'!D22+'[11]20_облік'!L22+'[11]20_облік'!N22-'[11]20_облік'!M22</f>
        <v>843</v>
      </c>
      <c r="C24" s="460">
        <f>[11]статус!D22+[11]Облік!L22+[11]Облік!N22-[11]Облік!M22</f>
        <v>911</v>
      </c>
      <c r="D24" s="461">
        <f t="shared" si="0"/>
        <v>108.06642941874259</v>
      </c>
      <c r="E24" s="462">
        <f t="shared" si="1"/>
        <v>68</v>
      </c>
      <c r="F24" s="459">
        <f>[11]посл_мин_рік!G24</f>
        <v>649</v>
      </c>
      <c r="G24" s="460">
        <f>[11]статус!D22</f>
        <v>685</v>
      </c>
      <c r="H24" s="461">
        <f t="shared" si="2"/>
        <v>105.54699537750385</v>
      </c>
      <c r="I24" s="462">
        <f t="shared" si="3"/>
        <v>36</v>
      </c>
      <c r="J24" s="459">
        <f>[11]посл_мин_рік!O24</f>
        <v>32</v>
      </c>
      <c r="K24" s="459">
        <f>[11]статус!F22+[11]Облік!D22+[11]сам!B21</f>
        <v>19</v>
      </c>
      <c r="L24" s="461">
        <f t="shared" si="30"/>
        <v>59.375</v>
      </c>
      <c r="M24" s="462">
        <f t="shared" si="4"/>
        <v>-13</v>
      </c>
      <c r="N24" s="459">
        <f>'[11]20_статус'!F22+'[11]20_сам'!B21</f>
        <v>12</v>
      </c>
      <c r="O24" s="459">
        <f>[11]статус!F22+[11]сам!B21</f>
        <v>13</v>
      </c>
      <c r="P24" s="463">
        <f t="shared" si="37"/>
        <v>108.33333333333333</v>
      </c>
      <c r="Q24" s="462">
        <f t="shared" si="6"/>
        <v>1</v>
      </c>
      <c r="R24" s="459">
        <f>[11]посл_мин_рік!AD24</f>
        <v>0</v>
      </c>
      <c r="S24" s="459">
        <f>[11]ОП!AE24</f>
        <v>0</v>
      </c>
      <c r="T24" s="464" t="e">
        <f t="shared" si="31"/>
        <v>#DIV/0!</v>
      </c>
      <c r="U24" s="468">
        <f t="shared" si="7"/>
        <v>0</v>
      </c>
      <c r="V24" s="466">
        <f>[11]витяг_19!AG26</f>
        <v>0</v>
      </c>
      <c r="W24" s="459">
        <f>[11]витяг!AG28</f>
        <v>0</v>
      </c>
      <c r="X24" s="464" t="s">
        <v>184</v>
      </c>
      <c r="Y24" s="467">
        <f t="shared" si="9"/>
        <v>0</v>
      </c>
      <c r="Z24" s="466">
        <f>[11]посл_мин_рік!AO24</f>
        <v>0</v>
      </c>
      <c r="AA24" s="466">
        <f>[11]витяг!CG28</f>
        <v>0</v>
      </c>
      <c r="AB24" s="464" t="e">
        <f t="shared" si="32"/>
        <v>#DIV/0!</v>
      </c>
      <c r="AC24" s="468">
        <f t="shared" si="10"/>
        <v>0</v>
      </c>
      <c r="AD24" s="459">
        <f>[11]посл_мин_рік!AS24</f>
        <v>5</v>
      </c>
      <c r="AE24" s="459">
        <f>[11]статус!J22</f>
        <v>0</v>
      </c>
      <c r="AF24" s="463">
        <f t="shared" si="33"/>
        <v>0</v>
      </c>
      <c r="AG24" s="462">
        <f t="shared" si="11"/>
        <v>-5</v>
      </c>
      <c r="AH24" s="459" t="str">
        <f>[11]посл_мин_рік!AZ24</f>
        <v>0</v>
      </c>
      <c r="AI24" s="459" t="str">
        <f>[11]ЦПТО!E23</f>
        <v>0</v>
      </c>
      <c r="AJ24" s="464" t="e">
        <f t="shared" si="12"/>
        <v>#DIV/0!</v>
      </c>
      <c r="AK24" s="462">
        <f t="shared" si="13"/>
        <v>0</v>
      </c>
      <c r="AL24" s="459">
        <f>[11]посл_мин_рік!BG24</f>
        <v>20</v>
      </c>
      <c r="AM24" s="459">
        <f>[11]гр_р!H22+[11]ін_р!B22</f>
        <v>10</v>
      </c>
      <c r="AN24" s="463">
        <f t="shared" si="14"/>
        <v>50</v>
      </c>
      <c r="AO24" s="462">
        <f t="shared" si="15"/>
        <v>-10</v>
      </c>
      <c r="AP24" s="459">
        <f>[11]посл_мин_рік!BO24</f>
        <v>608</v>
      </c>
      <c r="AQ24" s="459">
        <f>[11]статус!E22</f>
        <v>653</v>
      </c>
      <c r="AR24" s="463">
        <f t="shared" si="16"/>
        <v>107.4013157894737</v>
      </c>
      <c r="AS24" s="462">
        <f t="shared" si="17"/>
        <v>45</v>
      </c>
      <c r="AT24" s="469">
        <f>[11]посл_мин_рік!CS24</f>
        <v>28</v>
      </c>
      <c r="AU24" s="469">
        <f>[11]Укомпл!AF23</f>
        <v>13</v>
      </c>
      <c r="AV24" s="470">
        <f t="shared" si="18"/>
        <v>46.4</v>
      </c>
      <c r="AW24" s="471">
        <f t="shared" si="19"/>
        <v>-15</v>
      </c>
      <c r="AX24" s="472">
        <f>[11]посл_мин_рік!CW24</f>
        <v>73</v>
      </c>
      <c r="AY24" s="459">
        <f>[11]Укомпл!G23</f>
        <v>43</v>
      </c>
      <c r="AZ24" s="463">
        <f t="shared" si="20"/>
        <v>58.9</v>
      </c>
      <c r="BA24" s="462">
        <f t="shared" si="21"/>
        <v>-30</v>
      </c>
      <c r="BB24" s="459">
        <f>'[11]20_статус'!P22+'[11]20_облік'!N22</f>
        <v>764</v>
      </c>
      <c r="BC24" s="459">
        <f>[11]статус!P22+[11]Облік!N22</f>
        <v>841</v>
      </c>
      <c r="BD24" s="463">
        <f t="shared" si="22"/>
        <v>110.07853403141361</v>
      </c>
      <c r="BE24" s="462">
        <f t="shared" si="23"/>
        <v>77</v>
      </c>
      <c r="BF24" s="459">
        <f>[11]посл_мин_рік!DL24</f>
        <v>591</v>
      </c>
      <c r="BG24" s="459">
        <f>[11]статус!P22</f>
        <v>623</v>
      </c>
      <c r="BH24" s="463">
        <f t="shared" si="24"/>
        <v>105.41455160744502</v>
      </c>
      <c r="BI24" s="462">
        <f t="shared" si="25"/>
        <v>32</v>
      </c>
      <c r="BJ24" s="459">
        <f>[11]посл_мин_рік!DP24</f>
        <v>558</v>
      </c>
      <c r="BK24" s="459">
        <f>[11]статус!T22</f>
        <v>589</v>
      </c>
      <c r="BL24" s="463">
        <f t="shared" si="26"/>
        <v>105.55555555555556</v>
      </c>
      <c r="BM24" s="462">
        <f t="shared" si="27"/>
        <v>31</v>
      </c>
      <c r="BN24" s="459">
        <f>[11]посл_мин_рік!DT24</f>
        <v>39</v>
      </c>
      <c r="BO24" s="459">
        <f>[11]Укомпл!AA23</f>
        <v>16</v>
      </c>
      <c r="BP24" s="461">
        <f t="shared" si="35"/>
        <v>41</v>
      </c>
      <c r="BQ24" s="462">
        <f t="shared" si="28"/>
        <v>-23</v>
      </c>
      <c r="BR24" s="459">
        <f>[11]посл_мин_рік!DX24</f>
        <v>6353.75</v>
      </c>
      <c r="BS24" s="459">
        <v>7562.5</v>
      </c>
      <c r="BT24" s="461">
        <f t="shared" si="29"/>
        <v>119</v>
      </c>
      <c r="BU24" s="462">
        <f t="shared" si="34"/>
        <v>1208.75</v>
      </c>
      <c r="BV24" s="473">
        <f>[11]посл_мин_рік!EB24</f>
        <v>15</v>
      </c>
      <c r="BW24" s="473">
        <f>[11]Витяг_2!M22</f>
        <v>39</v>
      </c>
      <c r="BX24" s="467">
        <f t="shared" si="36"/>
        <v>24</v>
      </c>
      <c r="BY24" s="474"/>
      <c r="BZ24" s="205"/>
      <c r="CA24" s="205"/>
    </row>
    <row r="25" spans="1:79" s="212" customFormat="1" ht="19.55" customHeight="1" x14ac:dyDescent="0.25">
      <c r="A25" s="458" t="s">
        <v>432</v>
      </c>
      <c r="B25" s="459">
        <f>'[11]20_статус'!D23+'[11]20_облік'!L23+'[11]20_облік'!N23-'[11]20_облік'!M23</f>
        <v>694</v>
      </c>
      <c r="C25" s="460">
        <f>[11]статус!D23+[11]Облік!L23+[11]Облік!N23-[11]Облік!M23</f>
        <v>721</v>
      </c>
      <c r="D25" s="461">
        <f t="shared" si="0"/>
        <v>103.89048991354466</v>
      </c>
      <c r="E25" s="462">
        <f t="shared" si="1"/>
        <v>27</v>
      </c>
      <c r="F25" s="459">
        <f>[11]посл_мин_рік!G25</f>
        <v>554</v>
      </c>
      <c r="G25" s="460">
        <f>[11]статус!D23</f>
        <v>559</v>
      </c>
      <c r="H25" s="461">
        <f t="shared" si="2"/>
        <v>100.90252707581226</v>
      </c>
      <c r="I25" s="462">
        <f t="shared" si="3"/>
        <v>5</v>
      </c>
      <c r="J25" s="459">
        <f>[11]посл_мин_рік!O25</f>
        <v>17</v>
      </c>
      <c r="K25" s="459">
        <f>[11]статус!F23+[11]Облік!D23+[11]сам!B22</f>
        <v>11</v>
      </c>
      <c r="L25" s="461">
        <f t="shared" si="30"/>
        <v>64.705882352941174</v>
      </c>
      <c r="M25" s="462">
        <f t="shared" si="4"/>
        <v>-6</v>
      </c>
      <c r="N25" s="459">
        <f>'[11]20_статус'!F23+'[11]20_сам'!B22</f>
        <v>9</v>
      </c>
      <c r="O25" s="459">
        <f>[11]статус!F23+[11]сам!B22</f>
        <v>8</v>
      </c>
      <c r="P25" s="463">
        <f t="shared" si="37"/>
        <v>88.888888888888886</v>
      </c>
      <c r="Q25" s="462">
        <f t="shared" si="6"/>
        <v>-1</v>
      </c>
      <c r="R25" s="459">
        <f>[11]посл_мин_рік!AD25</f>
        <v>0</v>
      </c>
      <c r="S25" s="459">
        <f>[11]ОП!AE25</f>
        <v>0</v>
      </c>
      <c r="T25" s="464" t="e">
        <f t="shared" si="31"/>
        <v>#DIV/0!</v>
      </c>
      <c r="U25" s="465">
        <f t="shared" si="7"/>
        <v>0</v>
      </c>
      <c r="V25" s="466">
        <f>[11]витяг_19!AG27</f>
        <v>0</v>
      </c>
      <c r="W25" s="459">
        <f>[11]витяг!AG29</f>
        <v>0</v>
      </c>
      <c r="X25" s="464" t="e">
        <f t="shared" si="8"/>
        <v>#DIV/0!</v>
      </c>
      <c r="Y25" s="467">
        <f t="shared" si="9"/>
        <v>0</v>
      </c>
      <c r="Z25" s="466">
        <f>[11]посл_мин_рік!AO25</f>
        <v>0</v>
      </c>
      <c r="AA25" s="466">
        <f>[11]витяг!CG29</f>
        <v>0</v>
      </c>
      <c r="AB25" s="464" t="e">
        <f t="shared" si="32"/>
        <v>#DIV/0!</v>
      </c>
      <c r="AC25" s="468">
        <f t="shared" si="10"/>
        <v>0</v>
      </c>
      <c r="AD25" s="459">
        <f>[11]посл_мин_рік!AS25</f>
        <v>18</v>
      </c>
      <c r="AE25" s="459">
        <f>[11]статус!J23</f>
        <v>0</v>
      </c>
      <c r="AF25" s="463">
        <f t="shared" si="33"/>
        <v>0</v>
      </c>
      <c r="AG25" s="462">
        <f t="shared" si="11"/>
        <v>-18</v>
      </c>
      <c r="AH25" s="459" t="str">
        <f>[11]посл_мин_рік!AZ25</f>
        <v>0</v>
      </c>
      <c r="AI25" s="459" t="str">
        <f>[11]ЦПТО!E24</f>
        <v>0</v>
      </c>
      <c r="AJ25" s="464" t="e">
        <f t="shared" si="12"/>
        <v>#DIV/0!</v>
      </c>
      <c r="AK25" s="462">
        <f t="shared" si="13"/>
        <v>0</v>
      </c>
      <c r="AL25" s="459">
        <f>[11]посл_мин_рік!BG25</f>
        <v>12</v>
      </c>
      <c r="AM25" s="459">
        <f>[11]гр_р!H23+[11]ін_р!B23</f>
        <v>5</v>
      </c>
      <c r="AN25" s="463">
        <f t="shared" si="14"/>
        <v>41.666666666666671</v>
      </c>
      <c r="AO25" s="462">
        <f t="shared" si="15"/>
        <v>-7</v>
      </c>
      <c r="AP25" s="459">
        <f>[11]посл_мин_рік!BO25</f>
        <v>481</v>
      </c>
      <c r="AQ25" s="459">
        <f>[11]статус!E23</f>
        <v>532</v>
      </c>
      <c r="AR25" s="463">
        <f t="shared" si="16"/>
        <v>110.60291060291061</v>
      </c>
      <c r="AS25" s="462">
        <f t="shared" si="17"/>
        <v>51</v>
      </c>
      <c r="AT25" s="469">
        <f>[11]посл_мин_рік!CS25</f>
        <v>30</v>
      </c>
      <c r="AU25" s="469">
        <f>[11]Укомпл!AF24</f>
        <v>19</v>
      </c>
      <c r="AV25" s="470">
        <f t="shared" si="18"/>
        <v>63.3</v>
      </c>
      <c r="AW25" s="471">
        <f t="shared" si="19"/>
        <v>-11</v>
      </c>
      <c r="AX25" s="472">
        <f>[11]посл_мин_рік!CW25</f>
        <v>51</v>
      </c>
      <c r="AY25" s="459">
        <f>[11]Укомпл!G24</f>
        <v>35</v>
      </c>
      <c r="AZ25" s="463">
        <f t="shared" si="20"/>
        <v>68.599999999999994</v>
      </c>
      <c r="BA25" s="462">
        <f t="shared" si="21"/>
        <v>-16</v>
      </c>
      <c r="BB25" s="459">
        <f>'[11]20_статус'!P23+'[11]20_облік'!N23</f>
        <v>655</v>
      </c>
      <c r="BC25" s="459">
        <f>[11]статус!P23+[11]Облік!N23</f>
        <v>693</v>
      </c>
      <c r="BD25" s="463">
        <f t="shared" si="22"/>
        <v>105.80152671755725</v>
      </c>
      <c r="BE25" s="462">
        <f t="shared" si="23"/>
        <v>38</v>
      </c>
      <c r="BF25" s="459">
        <f>[11]посл_мин_рік!DL25</f>
        <v>525</v>
      </c>
      <c r="BG25" s="459">
        <f>[11]статус!P23</f>
        <v>534</v>
      </c>
      <c r="BH25" s="463">
        <f t="shared" si="24"/>
        <v>101.71428571428571</v>
      </c>
      <c r="BI25" s="462">
        <f t="shared" si="25"/>
        <v>9</v>
      </c>
      <c r="BJ25" s="459">
        <f>[11]посл_мин_рік!DP25</f>
        <v>465</v>
      </c>
      <c r="BK25" s="459">
        <f>[11]статус!T23</f>
        <v>501</v>
      </c>
      <c r="BL25" s="463">
        <f t="shared" si="26"/>
        <v>107.74193548387096</v>
      </c>
      <c r="BM25" s="462">
        <f t="shared" si="27"/>
        <v>36</v>
      </c>
      <c r="BN25" s="459">
        <f>[11]посл_мин_рік!DT25</f>
        <v>25</v>
      </c>
      <c r="BO25" s="459">
        <f>[11]Укомпл!AA24</f>
        <v>15</v>
      </c>
      <c r="BP25" s="461">
        <f t="shared" si="35"/>
        <v>60</v>
      </c>
      <c r="BQ25" s="462">
        <f t="shared" si="28"/>
        <v>-10</v>
      </c>
      <c r="BR25" s="459">
        <f>[11]посл_мин_рік!DX25</f>
        <v>5178.4799999999996</v>
      </c>
      <c r="BS25" s="459">
        <v>5953.33</v>
      </c>
      <c r="BT25" s="461">
        <f t="shared" si="29"/>
        <v>115</v>
      </c>
      <c r="BU25" s="462">
        <f t="shared" si="34"/>
        <v>774.85000000000036</v>
      </c>
      <c r="BV25" s="473">
        <f>[11]посл_мин_рік!EB25</f>
        <v>21</v>
      </c>
      <c r="BW25" s="473">
        <f>[11]Витяг_2!M23</f>
        <v>36</v>
      </c>
      <c r="BX25" s="467">
        <f t="shared" si="36"/>
        <v>15</v>
      </c>
      <c r="BY25" s="474"/>
      <c r="BZ25" s="205"/>
      <c r="CA25" s="205"/>
    </row>
    <row r="26" spans="1:79" s="212" customFormat="1" ht="19.55" customHeight="1" x14ac:dyDescent="0.25">
      <c r="A26" s="458" t="s">
        <v>433</v>
      </c>
      <c r="B26" s="459">
        <f>'[11]20_статус'!D24+'[11]20_облік'!L24+'[11]20_облік'!N24-'[11]20_облік'!M24</f>
        <v>1168</v>
      </c>
      <c r="C26" s="460">
        <f>[11]статус!D24+[11]Облік!L24+[11]Облік!N24-[11]Облік!M24</f>
        <v>1051</v>
      </c>
      <c r="D26" s="461">
        <f t="shared" si="0"/>
        <v>89.982876712328761</v>
      </c>
      <c r="E26" s="462">
        <f t="shared" si="1"/>
        <v>-117</v>
      </c>
      <c r="F26" s="459">
        <f>[11]посл_мин_рік!G26</f>
        <v>970</v>
      </c>
      <c r="G26" s="460">
        <f>[11]статус!D24</f>
        <v>880</v>
      </c>
      <c r="H26" s="461">
        <f t="shared" si="2"/>
        <v>90.721649484536087</v>
      </c>
      <c r="I26" s="462">
        <f t="shared" si="3"/>
        <v>-90</v>
      </c>
      <c r="J26" s="459">
        <f>[11]посл_мин_рік!O26</f>
        <v>31</v>
      </c>
      <c r="K26" s="459">
        <f>[11]статус!F24+[11]Облік!D24+[11]сам!B23</f>
        <v>16</v>
      </c>
      <c r="L26" s="461">
        <f t="shared" si="30"/>
        <v>51.612903225806448</v>
      </c>
      <c r="M26" s="462">
        <f t="shared" si="4"/>
        <v>-15</v>
      </c>
      <c r="N26" s="459">
        <f>'[11]20_статус'!F24+'[11]20_сам'!B23</f>
        <v>15</v>
      </c>
      <c r="O26" s="459">
        <f>[11]статус!F24+[11]сам!B23</f>
        <v>10</v>
      </c>
      <c r="P26" s="463">
        <f t="shared" si="37"/>
        <v>66.666666666666657</v>
      </c>
      <c r="Q26" s="462">
        <f t="shared" si="6"/>
        <v>-5</v>
      </c>
      <c r="R26" s="459">
        <f>[11]посл_мин_рік!AD26</f>
        <v>0</v>
      </c>
      <c r="S26" s="459">
        <f>[11]ОП!AE26</f>
        <v>0</v>
      </c>
      <c r="T26" s="464" t="e">
        <f t="shared" si="31"/>
        <v>#DIV/0!</v>
      </c>
      <c r="U26" s="468">
        <f t="shared" si="7"/>
        <v>0</v>
      </c>
      <c r="V26" s="466">
        <f>[11]витяг_19!AG28</f>
        <v>0</v>
      </c>
      <c r="W26" s="459">
        <f>[11]витяг!AG30</f>
        <v>0</v>
      </c>
      <c r="X26" s="464" t="e">
        <f t="shared" si="8"/>
        <v>#DIV/0!</v>
      </c>
      <c r="Y26" s="467">
        <f t="shared" si="9"/>
        <v>0</v>
      </c>
      <c r="Z26" s="466">
        <f>[11]посл_мин_рік!AO26</f>
        <v>0</v>
      </c>
      <c r="AA26" s="466">
        <f>[11]витяг!CG30</f>
        <v>0</v>
      </c>
      <c r="AB26" s="464" t="e">
        <f t="shared" si="32"/>
        <v>#DIV/0!</v>
      </c>
      <c r="AC26" s="468">
        <f t="shared" si="10"/>
        <v>0</v>
      </c>
      <c r="AD26" s="459">
        <f>[11]посл_мин_рік!AS26</f>
        <v>4</v>
      </c>
      <c r="AE26" s="459">
        <f>[11]статус!J24</f>
        <v>2</v>
      </c>
      <c r="AF26" s="463">
        <f t="shared" si="33"/>
        <v>50</v>
      </c>
      <c r="AG26" s="462">
        <f t="shared" si="11"/>
        <v>-2</v>
      </c>
      <c r="AH26" s="459" t="str">
        <f>[11]посл_мин_рік!AZ26</f>
        <v>0</v>
      </c>
      <c r="AI26" s="459" t="str">
        <f>[11]ЦПТО!E25</f>
        <v>0</v>
      </c>
      <c r="AJ26" s="464" t="e">
        <f t="shared" si="12"/>
        <v>#DIV/0!</v>
      </c>
      <c r="AK26" s="462">
        <f t="shared" si="13"/>
        <v>0</v>
      </c>
      <c r="AL26" s="459">
        <f>[11]посл_мин_рік!BG26</f>
        <v>19</v>
      </c>
      <c r="AM26" s="459">
        <f>[11]гр_р!H24+[11]ін_р!B24</f>
        <v>1</v>
      </c>
      <c r="AN26" s="463">
        <f t="shared" si="14"/>
        <v>5.2631578947368416</v>
      </c>
      <c r="AO26" s="462">
        <f t="shared" si="15"/>
        <v>-18</v>
      </c>
      <c r="AP26" s="459">
        <f>[11]посл_мин_рік!BO26</f>
        <v>888</v>
      </c>
      <c r="AQ26" s="459">
        <f>[11]статус!E24</f>
        <v>864</v>
      </c>
      <c r="AR26" s="463">
        <f t="shared" si="16"/>
        <v>97.297297297297305</v>
      </c>
      <c r="AS26" s="462">
        <f t="shared" si="17"/>
        <v>-24</v>
      </c>
      <c r="AT26" s="469">
        <f>[11]посл_мин_рік!CS26</f>
        <v>32</v>
      </c>
      <c r="AU26" s="469">
        <f>[11]Укомпл!AF25</f>
        <v>39</v>
      </c>
      <c r="AV26" s="470">
        <f t="shared" si="18"/>
        <v>121.9</v>
      </c>
      <c r="AW26" s="471">
        <f t="shared" si="19"/>
        <v>7</v>
      </c>
      <c r="AX26" s="472">
        <f>[11]посл_мин_рік!CW26</f>
        <v>117</v>
      </c>
      <c r="AY26" s="459">
        <f>[11]Укомпл!G25</f>
        <v>121</v>
      </c>
      <c r="AZ26" s="463">
        <f t="shared" si="20"/>
        <v>103.4</v>
      </c>
      <c r="BA26" s="462">
        <f t="shared" si="21"/>
        <v>4</v>
      </c>
      <c r="BB26" s="459">
        <f>'[11]20_статус'!P24+'[11]20_облік'!N24</f>
        <v>1102</v>
      </c>
      <c r="BC26" s="459">
        <f>[11]статус!P24+[11]Облік!N24</f>
        <v>989</v>
      </c>
      <c r="BD26" s="463">
        <f t="shared" si="22"/>
        <v>89.745916515426501</v>
      </c>
      <c r="BE26" s="462">
        <f t="shared" si="23"/>
        <v>-113</v>
      </c>
      <c r="BF26" s="459">
        <f>[11]посл_мин_рік!DL26</f>
        <v>926</v>
      </c>
      <c r="BG26" s="459">
        <f>[11]статус!P24</f>
        <v>827</v>
      </c>
      <c r="BH26" s="463">
        <f t="shared" si="24"/>
        <v>89.308855291576677</v>
      </c>
      <c r="BI26" s="462">
        <f t="shared" si="25"/>
        <v>-99</v>
      </c>
      <c r="BJ26" s="459">
        <f>[11]посл_мин_рік!DP26</f>
        <v>872</v>
      </c>
      <c r="BK26" s="459">
        <f>[11]статус!T24</f>
        <v>797</v>
      </c>
      <c r="BL26" s="463">
        <f t="shared" si="26"/>
        <v>91.399082568807344</v>
      </c>
      <c r="BM26" s="462">
        <f t="shared" si="27"/>
        <v>-75</v>
      </c>
      <c r="BN26" s="459">
        <f>[11]посл_мин_рік!DT26</f>
        <v>43</v>
      </c>
      <c r="BO26" s="459">
        <f>[11]Укомпл!AA25</f>
        <v>45</v>
      </c>
      <c r="BP26" s="461">
        <f t="shared" si="35"/>
        <v>104.7</v>
      </c>
      <c r="BQ26" s="462">
        <f t="shared" si="28"/>
        <v>2</v>
      </c>
      <c r="BR26" s="459">
        <f>[11]посл_мин_рік!DX26</f>
        <v>5140.42</v>
      </c>
      <c r="BS26" s="459">
        <v>6933.33</v>
      </c>
      <c r="BT26" s="461">
        <f t="shared" si="29"/>
        <v>134.9</v>
      </c>
      <c r="BU26" s="462">
        <f t="shared" si="34"/>
        <v>1792.9099999999999</v>
      </c>
      <c r="BV26" s="473">
        <f>[11]посл_мин_рік!EB26</f>
        <v>22</v>
      </c>
      <c r="BW26" s="473">
        <f>[11]Витяг_2!M24</f>
        <v>18</v>
      </c>
      <c r="BX26" s="467">
        <f t="shared" si="36"/>
        <v>-4</v>
      </c>
      <c r="BY26" s="474"/>
      <c r="BZ26" s="205"/>
      <c r="CA26" s="205"/>
    </row>
    <row r="27" spans="1:79" s="212" customFormat="1" ht="19.55" customHeight="1" x14ac:dyDescent="0.25">
      <c r="A27" s="458" t="s">
        <v>434</v>
      </c>
      <c r="B27" s="459">
        <f>'[11]20_статус'!D25+'[11]20_облік'!L25+'[11]20_облік'!N25-'[11]20_облік'!M25</f>
        <v>1370</v>
      </c>
      <c r="C27" s="460">
        <f>[11]статус!D25+[11]Облік!L25+[11]Облік!N25-[11]Облік!M25</f>
        <v>1557</v>
      </c>
      <c r="D27" s="461">
        <f t="shared" si="0"/>
        <v>113.64963503649635</v>
      </c>
      <c r="E27" s="462">
        <f t="shared" si="1"/>
        <v>187</v>
      </c>
      <c r="F27" s="459">
        <f>[11]посл_мин_рік!G27</f>
        <v>611</v>
      </c>
      <c r="G27" s="460">
        <f>[11]статус!D25</f>
        <v>791</v>
      </c>
      <c r="H27" s="461">
        <f t="shared" si="2"/>
        <v>129.45990180032734</v>
      </c>
      <c r="I27" s="462">
        <f t="shared" si="3"/>
        <v>180</v>
      </c>
      <c r="J27" s="459">
        <f>[11]посл_мин_рік!O27</f>
        <v>37</v>
      </c>
      <c r="K27" s="459">
        <f>[11]статус!F25+[11]Облік!D25+[11]сам!B24</f>
        <v>27</v>
      </c>
      <c r="L27" s="461">
        <f t="shared" si="30"/>
        <v>72.972972972972968</v>
      </c>
      <c r="M27" s="462">
        <f t="shared" si="4"/>
        <v>-10</v>
      </c>
      <c r="N27" s="459">
        <f>'[11]20_статус'!F25+'[11]20_сам'!B24</f>
        <v>12</v>
      </c>
      <c r="O27" s="459">
        <f>[11]статус!F25+[11]сам!B24</f>
        <v>13</v>
      </c>
      <c r="P27" s="463">
        <f t="shared" si="37"/>
        <v>108.33333333333333</v>
      </c>
      <c r="Q27" s="462">
        <f t="shared" si="6"/>
        <v>1</v>
      </c>
      <c r="R27" s="459">
        <f>[11]посл_мин_рік!AD27</f>
        <v>0</v>
      </c>
      <c r="S27" s="459">
        <f>[11]ОП!AE27</f>
        <v>0</v>
      </c>
      <c r="T27" s="464" t="e">
        <f t="shared" si="31"/>
        <v>#DIV/0!</v>
      </c>
      <c r="U27" s="465">
        <f t="shared" si="7"/>
        <v>0</v>
      </c>
      <c r="V27" s="466">
        <f>[11]витяг_19!AG29</f>
        <v>0</v>
      </c>
      <c r="W27" s="459">
        <f>[11]витяг!AG31</f>
        <v>0</v>
      </c>
      <c r="X27" s="464" t="s">
        <v>473</v>
      </c>
      <c r="Y27" s="467">
        <f t="shared" si="9"/>
        <v>0</v>
      </c>
      <c r="Z27" s="466">
        <f>[11]посл_мин_рік!AO27</f>
        <v>0</v>
      </c>
      <c r="AA27" s="466">
        <f>[11]витяг!CG31</f>
        <v>0</v>
      </c>
      <c r="AB27" s="464" t="e">
        <f t="shared" si="32"/>
        <v>#DIV/0!</v>
      </c>
      <c r="AC27" s="468">
        <f t="shared" si="10"/>
        <v>0</v>
      </c>
      <c r="AD27" s="459">
        <f>[11]посл_мин_рік!AS27</f>
        <v>15</v>
      </c>
      <c r="AE27" s="459">
        <f>[11]статус!J25</f>
        <v>15</v>
      </c>
      <c r="AF27" s="463">
        <f t="shared" si="33"/>
        <v>100</v>
      </c>
      <c r="AG27" s="462">
        <f t="shared" si="11"/>
        <v>0</v>
      </c>
      <c r="AH27" s="459" t="str">
        <f>[11]посл_мин_рік!AZ27</f>
        <v>0</v>
      </c>
      <c r="AI27" s="459" t="str">
        <f>[11]ЦПТО!E26</f>
        <v>0</v>
      </c>
      <c r="AJ27" s="464" t="e">
        <f t="shared" si="12"/>
        <v>#DIV/0!</v>
      </c>
      <c r="AK27" s="462">
        <f t="shared" si="13"/>
        <v>0</v>
      </c>
      <c r="AL27" s="459">
        <f>[11]посл_мин_рік!BG27</f>
        <v>20</v>
      </c>
      <c r="AM27" s="459">
        <f>[11]гр_р!H25+[11]ін_р!B25</f>
        <v>3</v>
      </c>
      <c r="AN27" s="463">
        <f t="shared" si="14"/>
        <v>15</v>
      </c>
      <c r="AO27" s="462">
        <f t="shared" si="15"/>
        <v>-17</v>
      </c>
      <c r="AP27" s="459">
        <f>[11]посл_мин_рік!BO27</f>
        <v>546</v>
      </c>
      <c r="AQ27" s="459">
        <f>[11]статус!E25</f>
        <v>772</v>
      </c>
      <c r="AR27" s="463">
        <f t="shared" si="16"/>
        <v>141.3919413919414</v>
      </c>
      <c r="AS27" s="462">
        <f t="shared" si="17"/>
        <v>226</v>
      </c>
      <c r="AT27" s="469">
        <f>[11]посл_мин_рік!CS27</f>
        <v>41</v>
      </c>
      <c r="AU27" s="469">
        <f>[11]Укомпл!AF26</f>
        <v>41</v>
      </c>
      <c r="AV27" s="470">
        <f t="shared" si="18"/>
        <v>100</v>
      </c>
      <c r="AW27" s="471">
        <f t="shared" si="19"/>
        <v>0</v>
      </c>
      <c r="AX27" s="472">
        <f>[11]посл_мин_рік!CW27</f>
        <v>104</v>
      </c>
      <c r="AY27" s="459">
        <f>[11]Укомпл!G26</f>
        <v>118</v>
      </c>
      <c r="AZ27" s="463">
        <f t="shared" si="20"/>
        <v>113.5</v>
      </c>
      <c r="BA27" s="462">
        <f t="shared" si="21"/>
        <v>14</v>
      </c>
      <c r="BB27" s="459">
        <f>'[11]20_статус'!P25+'[11]20_облік'!N25</f>
        <v>1293</v>
      </c>
      <c r="BC27" s="459">
        <f>[11]статус!P25+[11]Облік!N25</f>
        <v>1476</v>
      </c>
      <c r="BD27" s="463">
        <f t="shared" si="22"/>
        <v>114.15313225058003</v>
      </c>
      <c r="BE27" s="462">
        <f t="shared" si="23"/>
        <v>183</v>
      </c>
      <c r="BF27" s="459">
        <f>[11]посл_мин_рік!DL27</f>
        <v>567</v>
      </c>
      <c r="BG27" s="459">
        <f>[11]статус!P25</f>
        <v>723</v>
      </c>
      <c r="BH27" s="463">
        <f t="shared" si="24"/>
        <v>127.51322751322751</v>
      </c>
      <c r="BI27" s="462">
        <f t="shared" si="25"/>
        <v>156</v>
      </c>
      <c r="BJ27" s="459">
        <f>[11]посл_мин_рік!DP27</f>
        <v>514</v>
      </c>
      <c r="BK27" s="459">
        <f>[11]статус!T25</f>
        <v>693</v>
      </c>
      <c r="BL27" s="463">
        <f t="shared" si="26"/>
        <v>134.82490272373542</v>
      </c>
      <c r="BM27" s="462">
        <f t="shared" si="27"/>
        <v>179</v>
      </c>
      <c r="BN27" s="459">
        <f>[11]посл_мин_рік!DT27</f>
        <v>45</v>
      </c>
      <c r="BO27" s="459">
        <f>[11]Укомпл!AA26</f>
        <v>52</v>
      </c>
      <c r="BP27" s="461">
        <f t="shared" si="35"/>
        <v>115.6</v>
      </c>
      <c r="BQ27" s="462">
        <f t="shared" si="28"/>
        <v>7</v>
      </c>
      <c r="BR27" s="459">
        <f>[11]посл_мин_рік!DX27</f>
        <v>6955.2</v>
      </c>
      <c r="BS27" s="459">
        <v>8033.77</v>
      </c>
      <c r="BT27" s="461">
        <f t="shared" si="29"/>
        <v>115.5</v>
      </c>
      <c r="BU27" s="462">
        <f t="shared" si="34"/>
        <v>1078.5700000000006</v>
      </c>
      <c r="BV27" s="473">
        <f>[11]посл_мин_рік!EB27</f>
        <v>13</v>
      </c>
      <c r="BW27" s="473">
        <f>[11]Витяг_2!M25</f>
        <v>14</v>
      </c>
      <c r="BX27" s="467">
        <f t="shared" si="36"/>
        <v>1</v>
      </c>
      <c r="BY27" s="474"/>
      <c r="BZ27" s="205"/>
      <c r="CA27" s="205"/>
    </row>
    <row r="28" spans="1:79" s="212" customFormat="1" ht="19.55" customHeight="1" x14ac:dyDescent="0.25">
      <c r="A28" s="458" t="s">
        <v>436</v>
      </c>
      <c r="B28" s="459">
        <f>'[11]20_статус'!D26+'[11]20_облік'!L26+'[11]20_облік'!N26-'[11]20_облік'!M26</f>
        <v>6158</v>
      </c>
      <c r="C28" s="460">
        <f>[11]статус!D26+[11]Облік!L26+[11]Облік!N26-[11]Облік!M26</f>
        <v>7799</v>
      </c>
      <c r="D28" s="461">
        <f t="shared" si="0"/>
        <v>126.64826242286458</v>
      </c>
      <c r="E28" s="462">
        <f t="shared" si="1"/>
        <v>1641</v>
      </c>
      <c r="F28" s="459">
        <f>[11]посл_мин_рік!G28</f>
        <v>1966</v>
      </c>
      <c r="G28" s="460">
        <f>[11]статус!D26</f>
        <v>2439</v>
      </c>
      <c r="H28" s="461">
        <f t="shared" si="2"/>
        <v>124.059003051882</v>
      </c>
      <c r="I28" s="462">
        <f t="shared" si="3"/>
        <v>473</v>
      </c>
      <c r="J28" s="459">
        <f>[11]посл_мин_рік!O28</f>
        <v>248</v>
      </c>
      <c r="K28" s="459">
        <f>[11]статус!F26+[11]Облік!D26+[11]сам!B25</f>
        <v>110</v>
      </c>
      <c r="L28" s="461">
        <f t="shared" si="30"/>
        <v>44.354838709677416</v>
      </c>
      <c r="M28" s="462">
        <f t="shared" si="4"/>
        <v>-138</v>
      </c>
      <c r="N28" s="459">
        <f>'[11]20_статус'!F26+'[11]20_сам'!B25</f>
        <v>94</v>
      </c>
      <c r="O28" s="459">
        <f>[11]статус!F26+[11]сам!B25</f>
        <v>49</v>
      </c>
      <c r="P28" s="463">
        <f t="shared" si="37"/>
        <v>52.12765957446809</v>
      </c>
      <c r="Q28" s="462">
        <f t="shared" si="6"/>
        <v>-45</v>
      </c>
      <c r="R28" s="459">
        <f>[11]посл_мин_рік!AD28</f>
        <v>0</v>
      </c>
      <c r="S28" s="459">
        <f>[11]ОП!AE28</f>
        <v>0</v>
      </c>
      <c r="T28" s="464" t="e">
        <f t="shared" si="31"/>
        <v>#DIV/0!</v>
      </c>
      <c r="U28" s="465">
        <f t="shared" si="7"/>
        <v>0</v>
      </c>
      <c r="V28" s="466">
        <f>[11]витяг_19!AG30</f>
        <v>0</v>
      </c>
      <c r="W28" s="459">
        <f>[11]витяг!AG32</f>
        <v>0</v>
      </c>
      <c r="X28" s="464" t="e">
        <f t="shared" si="8"/>
        <v>#DIV/0!</v>
      </c>
      <c r="Y28" s="467">
        <f t="shared" si="9"/>
        <v>0</v>
      </c>
      <c r="Z28" s="466">
        <f>[11]посл_мин_рік!AO28</f>
        <v>0</v>
      </c>
      <c r="AA28" s="466">
        <f>[11]витяг!CG32</f>
        <v>0</v>
      </c>
      <c r="AB28" s="464" t="e">
        <f t="shared" si="32"/>
        <v>#DIV/0!</v>
      </c>
      <c r="AC28" s="468">
        <f t="shared" si="10"/>
        <v>0</v>
      </c>
      <c r="AD28" s="459">
        <f>[11]посл_мин_рік!AS28</f>
        <v>103</v>
      </c>
      <c r="AE28" s="459">
        <f>[11]статус!J26</f>
        <v>12</v>
      </c>
      <c r="AF28" s="463">
        <f t="shared" si="33"/>
        <v>11.650485436893204</v>
      </c>
      <c r="AG28" s="462">
        <f t="shared" si="11"/>
        <v>-91</v>
      </c>
      <c r="AH28" s="459" t="str">
        <f>[11]посл_мин_рік!AZ28</f>
        <v>0</v>
      </c>
      <c r="AI28" s="459" t="str">
        <f>[11]ЦПТО!E27</f>
        <v>2</v>
      </c>
      <c r="AJ28" s="464" t="e">
        <f t="shared" si="12"/>
        <v>#DIV/0!</v>
      </c>
      <c r="AK28" s="462">
        <f t="shared" si="13"/>
        <v>2</v>
      </c>
      <c r="AL28" s="459">
        <f>[11]посл_мин_рік!BG28</f>
        <v>16</v>
      </c>
      <c r="AM28" s="459">
        <f>[11]гр_р!H26+[11]ін_р!B26</f>
        <v>9</v>
      </c>
      <c r="AN28" s="463">
        <f t="shared" si="14"/>
        <v>56.25</v>
      </c>
      <c r="AO28" s="462">
        <f t="shared" si="15"/>
        <v>-7</v>
      </c>
      <c r="AP28" s="459">
        <f>[11]посл_мин_рік!BO28</f>
        <v>1644</v>
      </c>
      <c r="AQ28" s="459">
        <f>[11]статус!E26</f>
        <v>2234</v>
      </c>
      <c r="AR28" s="463">
        <f t="shared" si="16"/>
        <v>135.88807785888076</v>
      </c>
      <c r="AS28" s="462">
        <f t="shared" si="17"/>
        <v>590</v>
      </c>
      <c r="AT28" s="469">
        <f>[11]посл_мин_рік!CS28</f>
        <v>361</v>
      </c>
      <c r="AU28" s="469">
        <f>[11]Укомпл!AF27</f>
        <v>212</v>
      </c>
      <c r="AV28" s="470">
        <f t="shared" si="18"/>
        <v>58.7</v>
      </c>
      <c r="AW28" s="471">
        <f t="shared" si="19"/>
        <v>-149</v>
      </c>
      <c r="AX28" s="472">
        <f>[11]посл_мин_рік!CW28</f>
        <v>2142</v>
      </c>
      <c r="AY28" s="459">
        <f>[11]Укомпл!G27</f>
        <v>1125</v>
      </c>
      <c r="AZ28" s="463">
        <f t="shared" si="20"/>
        <v>52.5</v>
      </c>
      <c r="BA28" s="462">
        <f t="shared" si="21"/>
        <v>-1017</v>
      </c>
      <c r="BB28" s="459">
        <f>'[11]20_статус'!P26+'[11]20_облік'!N26</f>
        <v>5931</v>
      </c>
      <c r="BC28" s="459">
        <f>[11]статус!P26+[11]Облік!N26</f>
        <v>7574</v>
      </c>
      <c r="BD28" s="463">
        <f t="shared" si="22"/>
        <v>127.70190524363514</v>
      </c>
      <c r="BE28" s="462">
        <f t="shared" si="23"/>
        <v>1643</v>
      </c>
      <c r="BF28" s="459">
        <f>[11]посл_мин_рік!DL28</f>
        <v>1769</v>
      </c>
      <c r="BG28" s="459">
        <f>[11]статус!P26</f>
        <v>2235</v>
      </c>
      <c r="BH28" s="463">
        <f t="shared" si="24"/>
        <v>126.34256642170718</v>
      </c>
      <c r="BI28" s="462">
        <f t="shared" si="25"/>
        <v>466</v>
      </c>
      <c r="BJ28" s="459">
        <f>[11]посл_мин_рік!DP28</f>
        <v>1497</v>
      </c>
      <c r="BK28" s="459">
        <f>[11]статус!T26</f>
        <v>1979</v>
      </c>
      <c r="BL28" s="463">
        <f t="shared" si="26"/>
        <v>132.19772879091516</v>
      </c>
      <c r="BM28" s="462">
        <f t="shared" si="27"/>
        <v>482</v>
      </c>
      <c r="BN28" s="459">
        <f>[11]посл_мин_рік!DT28</f>
        <v>824</v>
      </c>
      <c r="BO28" s="459">
        <f>[11]Укомпл!AA27</f>
        <v>499</v>
      </c>
      <c r="BP28" s="461">
        <f t="shared" si="35"/>
        <v>60.6</v>
      </c>
      <c r="BQ28" s="462">
        <f t="shared" si="28"/>
        <v>-325</v>
      </c>
      <c r="BR28" s="459">
        <f>[11]посл_мин_рік!DX28</f>
        <v>7251.43</v>
      </c>
      <c r="BS28" s="459">
        <v>8777.8799999999992</v>
      </c>
      <c r="BT28" s="461">
        <f t="shared" si="29"/>
        <v>121.1</v>
      </c>
      <c r="BU28" s="462">
        <f t="shared" si="34"/>
        <v>1526.4499999999989</v>
      </c>
      <c r="BV28" s="473">
        <f>[11]посл_мин_рік!EB28</f>
        <v>2</v>
      </c>
      <c r="BW28" s="473">
        <f>[11]Витяг_2!M26</f>
        <v>4</v>
      </c>
      <c r="BX28" s="467">
        <f t="shared" si="36"/>
        <v>2</v>
      </c>
      <c r="BY28" s="474"/>
      <c r="BZ28" s="205"/>
      <c r="CA28" s="205"/>
    </row>
    <row r="29" spans="1:79" s="216" customFormat="1" ht="19.55" customHeight="1" x14ac:dyDescent="0.25">
      <c r="A29" s="458" t="s">
        <v>437</v>
      </c>
      <c r="B29" s="459">
        <f>'[11]20_статус'!D27+'[11]20_облік'!L27+'[11]20_облік'!N27-'[11]20_облік'!M27</f>
        <v>1909</v>
      </c>
      <c r="C29" s="460">
        <f>[11]статус!D27+[11]Облік!L27+[11]Облік!N27-[11]Облік!M27</f>
        <v>3307</v>
      </c>
      <c r="D29" s="461">
        <f t="shared" si="0"/>
        <v>173.23205866946046</v>
      </c>
      <c r="E29" s="462">
        <f t="shared" si="1"/>
        <v>1398</v>
      </c>
      <c r="F29" s="459">
        <f>[11]посл_мин_рік!G29</f>
        <v>498</v>
      </c>
      <c r="G29" s="460">
        <f>[11]статус!D27</f>
        <v>1815</v>
      </c>
      <c r="H29" s="461" t="s">
        <v>474</v>
      </c>
      <c r="I29" s="462">
        <f t="shared" si="3"/>
        <v>1317</v>
      </c>
      <c r="J29" s="459">
        <f>[11]посл_мин_рік!O29</f>
        <v>55</v>
      </c>
      <c r="K29" s="459">
        <f>[11]статус!F27+[11]Облік!D27+[11]сам!B26</f>
        <v>67</v>
      </c>
      <c r="L29" s="461">
        <f t="shared" si="30"/>
        <v>121.81818181818183</v>
      </c>
      <c r="M29" s="462">
        <f t="shared" si="4"/>
        <v>12</v>
      </c>
      <c r="N29" s="459">
        <f>'[11]20_статус'!F27+'[11]20_сам'!B26</f>
        <v>33</v>
      </c>
      <c r="O29" s="459">
        <f>[11]статус!F27+[11]сам!B26</f>
        <v>60</v>
      </c>
      <c r="P29" s="463">
        <f t="shared" si="37"/>
        <v>181.81818181818181</v>
      </c>
      <c r="Q29" s="462">
        <f t="shared" si="6"/>
        <v>27</v>
      </c>
      <c r="R29" s="459">
        <f>[11]посл_мин_рік!AD29</f>
        <v>0</v>
      </c>
      <c r="S29" s="459">
        <f>[11]ОП!AE29</f>
        <v>0</v>
      </c>
      <c r="T29" s="464" t="e">
        <f t="shared" si="31"/>
        <v>#DIV/0!</v>
      </c>
      <c r="U29" s="465">
        <f t="shared" si="7"/>
        <v>0</v>
      </c>
      <c r="V29" s="466">
        <f>[11]витяг_19!AG31</f>
        <v>0</v>
      </c>
      <c r="W29" s="459">
        <f>[11]витяг!AG33</f>
        <v>0</v>
      </c>
      <c r="X29" s="464" t="e">
        <f t="shared" si="8"/>
        <v>#DIV/0!</v>
      </c>
      <c r="Y29" s="467">
        <f t="shared" si="9"/>
        <v>0</v>
      </c>
      <c r="Z29" s="466">
        <f>[11]посл_мин_рік!AO29</f>
        <v>0</v>
      </c>
      <c r="AA29" s="466">
        <f>[11]витяг!CG33</f>
        <v>0</v>
      </c>
      <c r="AB29" s="464" t="e">
        <f t="shared" si="32"/>
        <v>#DIV/0!</v>
      </c>
      <c r="AC29" s="468">
        <f t="shared" si="10"/>
        <v>0</v>
      </c>
      <c r="AD29" s="459">
        <f>[11]посл_мин_рік!AS29</f>
        <v>10</v>
      </c>
      <c r="AE29" s="459">
        <f>[11]статус!J27</f>
        <v>3</v>
      </c>
      <c r="AF29" s="463">
        <f t="shared" si="33"/>
        <v>30</v>
      </c>
      <c r="AG29" s="462">
        <f t="shared" si="11"/>
        <v>-7</v>
      </c>
      <c r="AH29" s="459" t="str">
        <f>[11]посл_мин_рік!AZ29</f>
        <v>0</v>
      </c>
      <c r="AI29" s="459" t="str">
        <f>[11]ЦПТО!E28</f>
        <v>1</v>
      </c>
      <c r="AJ29" s="464" t="e">
        <f t="shared" si="12"/>
        <v>#DIV/0!</v>
      </c>
      <c r="AK29" s="462">
        <f t="shared" si="13"/>
        <v>1</v>
      </c>
      <c r="AL29" s="459">
        <f>[11]посл_мин_рік!BG29</f>
        <v>3</v>
      </c>
      <c r="AM29" s="459">
        <f>[11]гр_р!H27+[11]ін_р!B27</f>
        <v>0</v>
      </c>
      <c r="AN29" s="463">
        <f t="shared" si="14"/>
        <v>0</v>
      </c>
      <c r="AO29" s="462">
        <f t="shared" si="15"/>
        <v>-3</v>
      </c>
      <c r="AP29" s="459">
        <f>[11]посл_мин_рік!BO29</f>
        <v>436</v>
      </c>
      <c r="AQ29" s="459">
        <f>[11]статус!E27</f>
        <v>1717</v>
      </c>
      <c r="AR29" s="463" t="s">
        <v>475</v>
      </c>
      <c r="AS29" s="462">
        <f t="shared" si="17"/>
        <v>1281</v>
      </c>
      <c r="AT29" s="469">
        <f>[11]посл_мин_рік!CS29</f>
        <v>134</v>
      </c>
      <c r="AU29" s="469">
        <f>[11]Укомпл!AF28</f>
        <v>102</v>
      </c>
      <c r="AV29" s="470">
        <f t="shared" si="18"/>
        <v>76.099999999999994</v>
      </c>
      <c r="AW29" s="471">
        <f t="shared" si="19"/>
        <v>-32</v>
      </c>
      <c r="AX29" s="472">
        <f>[11]посл_мин_рік!CW29</f>
        <v>449</v>
      </c>
      <c r="AY29" s="459">
        <f>[11]Укомпл!G28</f>
        <v>392</v>
      </c>
      <c r="AZ29" s="463">
        <f t="shared" si="20"/>
        <v>87.3</v>
      </c>
      <c r="BA29" s="462">
        <f t="shared" si="21"/>
        <v>-57</v>
      </c>
      <c r="BB29" s="459">
        <f>'[11]20_статус'!P27+'[11]20_облік'!N27</f>
        <v>1801</v>
      </c>
      <c r="BC29" s="459">
        <f>[11]статус!P27+[11]Облік!N27</f>
        <v>2927</v>
      </c>
      <c r="BD29" s="463">
        <f t="shared" si="22"/>
        <v>162.52082176568575</v>
      </c>
      <c r="BE29" s="462">
        <f t="shared" si="23"/>
        <v>1126</v>
      </c>
      <c r="BF29" s="459">
        <f>[11]посл_мин_рік!DL29</f>
        <v>425</v>
      </c>
      <c r="BG29" s="459">
        <f>[11]статус!P27</f>
        <v>1447</v>
      </c>
      <c r="BH29" s="463" t="s">
        <v>476</v>
      </c>
      <c r="BI29" s="462">
        <f t="shared" si="25"/>
        <v>1022</v>
      </c>
      <c r="BJ29" s="459">
        <f>[11]посл_мин_рік!DP29</f>
        <v>366</v>
      </c>
      <c r="BK29" s="459">
        <f>[11]статус!T27</f>
        <v>1288</v>
      </c>
      <c r="BL29" s="463" t="s">
        <v>477</v>
      </c>
      <c r="BM29" s="462">
        <f t="shared" si="27"/>
        <v>922</v>
      </c>
      <c r="BN29" s="459">
        <f>[11]посл_мин_рік!DT29</f>
        <v>287</v>
      </c>
      <c r="BO29" s="459">
        <f>[11]Укомпл!AA28</f>
        <v>274</v>
      </c>
      <c r="BP29" s="461">
        <f t="shared" si="35"/>
        <v>95.5</v>
      </c>
      <c r="BQ29" s="462">
        <f t="shared" si="28"/>
        <v>-13</v>
      </c>
      <c r="BR29" s="459">
        <f>[11]посл_мин_рік!DX29</f>
        <v>8506.06</v>
      </c>
      <c r="BS29" s="459">
        <v>9234.3799999999992</v>
      </c>
      <c r="BT29" s="461">
        <f t="shared" si="29"/>
        <v>108.6</v>
      </c>
      <c r="BU29" s="462">
        <f t="shared" si="34"/>
        <v>728.31999999999971</v>
      </c>
      <c r="BV29" s="473">
        <f>[11]посл_мин_рік!EB29</f>
        <v>1</v>
      </c>
      <c r="BW29" s="473">
        <f>[11]Витяг_2!M27</f>
        <v>5</v>
      </c>
      <c r="BX29" s="467">
        <f t="shared" si="36"/>
        <v>4</v>
      </c>
    </row>
    <row r="30" spans="1:79" s="216" customFormat="1" ht="19.55" customHeight="1" x14ac:dyDescent="0.25">
      <c r="A30" s="458" t="s">
        <v>438</v>
      </c>
      <c r="B30" s="459">
        <f>'[11]20_статус'!D28+'[11]20_облік'!L28+'[11]20_облік'!N28-'[11]20_облік'!M28</f>
        <v>1494</v>
      </c>
      <c r="C30" s="460">
        <f>[11]статус!D28+[11]Облік!L28+[11]Облік!N28-[11]Облік!M28</f>
        <v>1821</v>
      </c>
      <c r="D30" s="461">
        <f t="shared" si="0"/>
        <v>121.88755020080322</v>
      </c>
      <c r="E30" s="462">
        <f t="shared" si="1"/>
        <v>327</v>
      </c>
      <c r="F30" s="459">
        <f>[11]посл_мин_рік!G30</f>
        <v>835</v>
      </c>
      <c r="G30" s="460">
        <f>[11]статус!D28</f>
        <v>1380</v>
      </c>
      <c r="H30" s="461">
        <f t="shared" si="2"/>
        <v>165.26946107784431</v>
      </c>
      <c r="I30" s="462">
        <f t="shared" si="3"/>
        <v>545</v>
      </c>
      <c r="J30" s="459">
        <f>[11]посл_мин_рік!O30</f>
        <v>152</v>
      </c>
      <c r="K30" s="459">
        <f>[11]статус!F28+[11]Облік!D28+[11]сам!B27</f>
        <v>66</v>
      </c>
      <c r="L30" s="461">
        <f t="shared" si="30"/>
        <v>43.421052631578952</v>
      </c>
      <c r="M30" s="462">
        <f t="shared" si="4"/>
        <v>-86</v>
      </c>
      <c r="N30" s="459">
        <f>'[11]20_статус'!F28+'[11]20_сам'!B27</f>
        <v>42</v>
      </c>
      <c r="O30" s="459">
        <f>[11]статус!F28+[11]сам!B27</f>
        <v>45</v>
      </c>
      <c r="P30" s="463">
        <f t="shared" si="37"/>
        <v>107.14285714285714</v>
      </c>
      <c r="Q30" s="462">
        <f t="shared" si="6"/>
        <v>3</v>
      </c>
      <c r="R30" s="459">
        <f>[11]посл_мин_рік!AD30</f>
        <v>0</v>
      </c>
      <c r="S30" s="459">
        <f>[11]ОП!AE30</f>
        <v>0</v>
      </c>
      <c r="T30" s="464" t="e">
        <f t="shared" si="31"/>
        <v>#DIV/0!</v>
      </c>
      <c r="U30" s="465">
        <f t="shared" si="7"/>
        <v>0</v>
      </c>
      <c r="V30" s="466">
        <f>[11]витяг_19!AG32</f>
        <v>1</v>
      </c>
      <c r="W30" s="459">
        <f>[11]витяг!AG34</f>
        <v>0</v>
      </c>
      <c r="X30" s="464">
        <f t="shared" si="8"/>
        <v>0</v>
      </c>
      <c r="Y30" s="467">
        <f t="shared" si="9"/>
        <v>-1</v>
      </c>
      <c r="Z30" s="466">
        <f>[11]посл_мин_рік!AO30</f>
        <v>0</v>
      </c>
      <c r="AA30" s="466">
        <f>[11]витяг!CG34</f>
        <v>0</v>
      </c>
      <c r="AB30" s="464" t="e">
        <f t="shared" si="32"/>
        <v>#DIV/0!</v>
      </c>
      <c r="AC30" s="468">
        <f t="shared" si="10"/>
        <v>0</v>
      </c>
      <c r="AD30" s="459">
        <f>[11]посл_мин_рік!AS30</f>
        <v>33</v>
      </c>
      <c r="AE30" s="459">
        <f>[11]статус!J28</f>
        <v>0</v>
      </c>
      <c r="AF30" s="463">
        <f t="shared" si="33"/>
        <v>0</v>
      </c>
      <c r="AG30" s="462">
        <f t="shared" si="11"/>
        <v>-33</v>
      </c>
      <c r="AH30" s="459" t="str">
        <f>[11]посл_мин_рік!AZ30</f>
        <v>1</v>
      </c>
      <c r="AI30" s="459" t="str">
        <f>[11]ЦПТО!E29</f>
        <v>0</v>
      </c>
      <c r="AJ30" s="464">
        <f t="shared" si="12"/>
        <v>0</v>
      </c>
      <c r="AK30" s="462">
        <f t="shared" si="13"/>
        <v>-1</v>
      </c>
      <c r="AL30" s="459">
        <f>[11]посл_мин_рік!BG30</f>
        <v>4</v>
      </c>
      <c r="AM30" s="459">
        <f>[11]гр_р!H28+[11]ін_р!B28</f>
        <v>1</v>
      </c>
      <c r="AN30" s="463">
        <f t="shared" si="14"/>
        <v>25</v>
      </c>
      <c r="AO30" s="462">
        <f t="shared" si="15"/>
        <v>-3</v>
      </c>
      <c r="AP30" s="459">
        <f>[11]посл_мин_рік!BO30</f>
        <v>711</v>
      </c>
      <c r="AQ30" s="459">
        <f>[11]статус!E28</f>
        <v>1314</v>
      </c>
      <c r="AR30" s="463">
        <f t="shared" si="16"/>
        <v>184.81012658227849</v>
      </c>
      <c r="AS30" s="462">
        <f t="shared" si="17"/>
        <v>603</v>
      </c>
      <c r="AT30" s="469">
        <f>[11]посл_мин_рік!CS30</f>
        <v>161</v>
      </c>
      <c r="AU30" s="469">
        <f>[11]Укомпл!AF29</f>
        <v>130</v>
      </c>
      <c r="AV30" s="470">
        <f t="shared" si="18"/>
        <v>80.7</v>
      </c>
      <c r="AW30" s="471">
        <f t="shared" si="19"/>
        <v>-31</v>
      </c>
      <c r="AX30" s="472">
        <f>[11]посл_мин_рік!CW30</f>
        <v>690</v>
      </c>
      <c r="AY30" s="459">
        <f>[11]Укомпл!G29</f>
        <v>679</v>
      </c>
      <c r="AZ30" s="463">
        <f t="shared" si="20"/>
        <v>98.4</v>
      </c>
      <c r="BA30" s="462">
        <f t="shared" si="21"/>
        <v>-11</v>
      </c>
      <c r="BB30" s="459">
        <f>'[11]20_статус'!P28+'[11]20_облік'!N28</f>
        <v>1257</v>
      </c>
      <c r="BC30" s="459">
        <f>[11]статус!P28+[11]Облік!N28</f>
        <v>1618</v>
      </c>
      <c r="BD30" s="463">
        <f t="shared" si="22"/>
        <v>128.71917263325378</v>
      </c>
      <c r="BE30" s="462">
        <f t="shared" si="23"/>
        <v>361</v>
      </c>
      <c r="BF30" s="459">
        <f>[11]посл_мин_рік!DL30</f>
        <v>741</v>
      </c>
      <c r="BG30" s="459">
        <f>[11]статус!P28</f>
        <v>1229</v>
      </c>
      <c r="BH30" s="463">
        <f t="shared" si="24"/>
        <v>165.85695006747639</v>
      </c>
      <c r="BI30" s="462">
        <f t="shared" si="25"/>
        <v>488</v>
      </c>
      <c r="BJ30" s="459">
        <f>[11]посл_мин_рік!DP30</f>
        <v>641</v>
      </c>
      <c r="BK30" s="459">
        <f>[11]статус!T28</f>
        <v>1131</v>
      </c>
      <c r="BL30" s="463">
        <f t="shared" si="26"/>
        <v>176.44305772230888</v>
      </c>
      <c r="BM30" s="462">
        <f t="shared" si="27"/>
        <v>490</v>
      </c>
      <c r="BN30" s="459">
        <f>[11]посл_мин_рік!DT30</f>
        <v>507</v>
      </c>
      <c r="BO30" s="459">
        <f>[11]Укомпл!AA29</f>
        <v>473</v>
      </c>
      <c r="BP30" s="461">
        <f t="shared" si="35"/>
        <v>93.3</v>
      </c>
      <c r="BQ30" s="462">
        <f t="shared" si="28"/>
        <v>-34</v>
      </c>
      <c r="BR30" s="459">
        <f>[11]посл_мин_рік!DX30</f>
        <v>9026.49</v>
      </c>
      <c r="BS30" s="459">
        <v>10177.16</v>
      </c>
      <c r="BT30" s="461">
        <f t="shared" si="29"/>
        <v>112.7</v>
      </c>
      <c r="BU30" s="462">
        <f t="shared" si="34"/>
        <v>1150.67</v>
      </c>
      <c r="BV30" s="473">
        <f>[11]посл_мин_рік!EB30</f>
        <v>1</v>
      </c>
      <c r="BW30" s="473">
        <f>[11]Витяг_2!M28</f>
        <v>3</v>
      </c>
      <c r="BX30" s="467">
        <f t="shared" si="36"/>
        <v>2</v>
      </c>
    </row>
    <row r="31" spans="1:79" s="216" customFormat="1" ht="19.55" customHeight="1" x14ac:dyDescent="0.25">
      <c r="A31" s="458" t="s">
        <v>439</v>
      </c>
      <c r="B31" s="459">
        <f>'[11]20_статус'!D29+'[11]20_облік'!L29+'[11]20_облік'!N29-'[11]20_облік'!M29</f>
        <v>937</v>
      </c>
      <c r="C31" s="460">
        <f>[11]статус!D29+[11]Облік!L29+[11]Облік!N29-[11]Облік!M29</f>
        <v>1310</v>
      </c>
      <c r="D31" s="461">
        <f t="shared" si="0"/>
        <v>139.80789754535752</v>
      </c>
      <c r="E31" s="462">
        <f t="shared" si="1"/>
        <v>373</v>
      </c>
      <c r="F31" s="459">
        <f>[11]посл_мин_рік!G31</f>
        <v>635</v>
      </c>
      <c r="G31" s="460">
        <f>[11]статус!D29</f>
        <v>709</v>
      </c>
      <c r="H31" s="461">
        <f t="shared" si="2"/>
        <v>111.65354330708661</v>
      </c>
      <c r="I31" s="462">
        <f t="shared" si="3"/>
        <v>74</v>
      </c>
      <c r="J31" s="459">
        <f>[11]посл_мин_рік!O31</f>
        <v>73</v>
      </c>
      <c r="K31" s="459">
        <f>[11]статус!F29+[11]Облік!D29+[11]сам!B28</f>
        <v>90</v>
      </c>
      <c r="L31" s="461">
        <f t="shared" si="30"/>
        <v>123.28767123287672</v>
      </c>
      <c r="M31" s="462">
        <f t="shared" si="4"/>
        <v>17</v>
      </c>
      <c r="N31" s="459">
        <f>'[11]20_статус'!F29+'[11]20_сам'!B28</f>
        <v>53</v>
      </c>
      <c r="O31" s="459">
        <f>[11]статус!F29+[11]сам!B28</f>
        <v>24</v>
      </c>
      <c r="P31" s="463">
        <f t="shared" si="37"/>
        <v>45.283018867924532</v>
      </c>
      <c r="Q31" s="462">
        <f t="shared" si="6"/>
        <v>-29</v>
      </c>
      <c r="R31" s="459">
        <f>[11]посл_мин_рік!AD31</f>
        <v>0</v>
      </c>
      <c r="S31" s="459">
        <f>[11]ОП!AE31</f>
        <v>0</v>
      </c>
      <c r="T31" s="464" t="e">
        <f t="shared" si="31"/>
        <v>#DIV/0!</v>
      </c>
      <c r="U31" s="465">
        <f t="shared" si="7"/>
        <v>0</v>
      </c>
      <c r="V31" s="466">
        <f>[11]витяг_19!AG33</f>
        <v>0</v>
      </c>
      <c r="W31" s="459">
        <f>[11]витяг!AG35</f>
        <v>0</v>
      </c>
      <c r="X31" s="464" t="e">
        <f t="shared" si="8"/>
        <v>#DIV/0!</v>
      </c>
      <c r="Y31" s="467">
        <f t="shared" si="9"/>
        <v>0</v>
      </c>
      <c r="Z31" s="466">
        <f>[11]посл_мин_рік!AO31</f>
        <v>0</v>
      </c>
      <c r="AA31" s="466">
        <f>[11]витяг!CG35</f>
        <v>0</v>
      </c>
      <c r="AB31" s="464" t="e">
        <f t="shared" si="32"/>
        <v>#DIV/0!</v>
      </c>
      <c r="AC31" s="468">
        <f t="shared" si="10"/>
        <v>0</v>
      </c>
      <c r="AD31" s="459">
        <f>[11]посл_мин_рік!AS31</f>
        <v>24</v>
      </c>
      <c r="AE31" s="459">
        <f>[11]статус!J29</f>
        <v>0</v>
      </c>
      <c r="AF31" s="463">
        <f t="shared" si="33"/>
        <v>0</v>
      </c>
      <c r="AG31" s="462">
        <f t="shared" si="11"/>
        <v>-24</v>
      </c>
      <c r="AH31" s="459" t="str">
        <f>[11]посл_мин_рік!AZ31</f>
        <v>1</v>
      </c>
      <c r="AI31" s="459" t="str">
        <f>[11]ЦПТО!E30</f>
        <v>0</v>
      </c>
      <c r="AJ31" s="464">
        <f t="shared" si="12"/>
        <v>0</v>
      </c>
      <c r="AK31" s="462">
        <f t="shared" si="13"/>
        <v>-1</v>
      </c>
      <c r="AL31" s="459">
        <f>[11]посл_мин_рік!BG31</f>
        <v>4</v>
      </c>
      <c r="AM31" s="459">
        <f>[11]гр_р!H29+[11]ін_р!B29</f>
        <v>2</v>
      </c>
      <c r="AN31" s="463">
        <f t="shared" si="14"/>
        <v>50</v>
      </c>
      <c r="AO31" s="462">
        <f t="shared" si="15"/>
        <v>-2</v>
      </c>
      <c r="AP31" s="459">
        <f>[11]посл_мин_рік!BO31</f>
        <v>508</v>
      </c>
      <c r="AQ31" s="459">
        <f>[11]статус!E29</f>
        <v>670</v>
      </c>
      <c r="AR31" s="463">
        <f t="shared" si="16"/>
        <v>131.88976377952756</v>
      </c>
      <c r="AS31" s="462">
        <f t="shared" si="17"/>
        <v>162</v>
      </c>
      <c r="AT31" s="469">
        <f>[11]посл_мин_рік!CS31</f>
        <v>107</v>
      </c>
      <c r="AU31" s="469">
        <f>[11]Укомпл!AF30</f>
        <v>98</v>
      </c>
      <c r="AV31" s="470">
        <f t="shared" si="18"/>
        <v>91.6</v>
      </c>
      <c r="AW31" s="471">
        <f t="shared" si="19"/>
        <v>-9</v>
      </c>
      <c r="AX31" s="472">
        <f>[11]посл_мин_рік!CW31</f>
        <v>412</v>
      </c>
      <c r="AY31" s="459">
        <f>[11]Укомпл!G30</f>
        <v>512</v>
      </c>
      <c r="AZ31" s="463">
        <f t="shared" si="20"/>
        <v>124.3</v>
      </c>
      <c r="BA31" s="462">
        <f t="shared" si="21"/>
        <v>100</v>
      </c>
      <c r="BB31" s="459">
        <f>'[11]20_статус'!P29+'[11]20_облік'!N29</f>
        <v>811</v>
      </c>
      <c r="BC31" s="459">
        <f>[11]статус!P29+[11]Облік!N29</f>
        <v>1138</v>
      </c>
      <c r="BD31" s="463">
        <f t="shared" si="22"/>
        <v>140.32059186189889</v>
      </c>
      <c r="BE31" s="462">
        <f t="shared" si="23"/>
        <v>327</v>
      </c>
      <c r="BF31" s="459">
        <f>[11]посл_мин_рік!DL31</f>
        <v>534</v>
      </c>
      <c r="BG31" s="459">
        <f>[11]статус!P29</f>
        <v>604</v>
      </c>
      <c r="BH31" s="463">
        <f t="shared" si="24"/>
        <v>113.10861423220975</v>
      </c>
      <c r="BI31" s="462">
        <f t="shared" si="25"/>
        <v>70</v>
      </c>
      <c r="BJ31" s="459">
        <f>[11]посл_мин_рік!DP31</f>
        <v>451</v>
      </c>
      <c r="BK31" s="459">
        <f>[11]статус!T29</f>
        <v>562</v>
      </c>
      <c r="BL31" s="463">
        <f t="shared" si="26"/>
        <v>124.61197339246119</v>
      </c>
      <c r="BM31" s="462">
        <f t="shared" si="27"/>
        <v>111</v>
      </c>
      <c r="BN31" s="459">
        <f>[11]посл_мин_рік!DT31</f>
        <v>199</v>
      </c>
      <c r="BO31" s="459">
        <f>[11]Укомпл!AA30</f>
        <v>248</v>
      </c>
      <c r="BP31" s="461">
        <f t="shared" si="35"/>
        <v>124.6</v>
      </c>
      <c r="BQ31" s="462">
        <f t="shared" si="28"/>
        <v>49</v>
      </c>
      <c r="BR31" s="459">
        <f>[11]посл_мин_рік!DX31</f>
        <v>7237.35</v>
      </c>
      <c r="BS31" s="459">
        <v>7806.19</v>
      </c>
      <c r="BT31" s="461">
        <f t="shared" si="29"/>
        <v>107.9</v>
      </c>
      <c r="BU31" s="462">
        <f t="shared" si="34"/>
        <v>568.83999999999924</v>
      </c>
      <c r="BV31" s="473">
        <f>[11]посл_мин_рік!EB31</f>
        <v>3</v>
      </c>
      <c r="BW31" s="473">
        <f>[11]Витяг_2!M29</f>
        <v>2</v>
      </c>
      <c r="BX31" s="467">
        <f t="shared" si="36"/>
        <v>-1</v>
      </c>
    </row>
    <row r="32" spans="1:79" s="216" customFormat="1" ht="19.55" customHeight="1" x14ac:dyDescent="0.25">
      <c r="A32" s="458" t="s">
        <v>441</v>
      </c>
      <c r="B32" s="459">
        <f>'[11]20_статус'!D30+'[11]20_облік'!L30+'[11]20_облік'!N30-'[11]20_облік'!M30</f>
        <v>1605</v>
      </c>
      <c r="C32" s="460">
        <f>[11]статус!D30+[11]Облік!L30+[11]Облік!N30-[11]Облік!M30</f>
        <v>2913</v>
      </c>
      <c r="D32" s="461">
        <f t="shared" si="0"/>
        <v>181.49532710280374</v>
      </c>
      <c r="E32" s="462">
        <f t="shared" si="1"/>
        <v>1308</v>
      </c>
      <c r="F32" s="459">
        <f>[11]посл_мин_рік!G32</f>
        <v>544</v>
      </c>
      <c r="G32" s="460">
        <f>[11]статус!D30</f>
        <v>1247</v>
      </c>
      <c r="H32" s="461" t="s">
        <v>469</v>
      </c>
      <c r="I32" s="462">
        <f t="shared" si="3"/>
        <v>703</v>
      </c>
      <c r="J32" s="459">
        <f>[11]посл_мин_рік!O32</f>
        <v>86</v>
      </c>
      <c r="K32" s="459">
        <f>[11]статус!F30+[11]Облік!D30+[11]сам!B29</f>
        <v>69</v>
      </c>
      <c r="L32" s="461">
        <f t="shared" si="30"/>
        <v>80.232558139534888</v>
      </c>
      <c r="M32" s="462">
        <f t="shared" si="4"/>
        <v>-17</v>
      </c>
      <c r="N32" s="459">
        <f>'[11]20_статус'!F30+'[11]20_сам'!B29</f>
        <v>44</v>
      </c>
      <c r="O32" s="459">
        <f>[11]статус!F30+[11]сам!B29</f>
        <v>32</v>
      </c>
      <c r="P32" s="463">
        <f t="shared" si="37"/>
        <v>72.727272727272734</v>
      </c>
      <c r="Q32" s="462">
        <f t="shared" si="6"/>
        <v>-12</v>
      </c>
      <c r="R32" s="459">
        <f>[11]посл_мин_рік!AD32</f>
        <v>0</v>
      </c>
      <c r="S32" s="459">
        <f>[11]ОП!AE32</f>
        <v>0</v>
      </c>
      <c r="T32" s="464" t="e">
        <f t="shared" si="31"/>
        <v>#DIV/0!</v>
      </c>
      <c r="U32" s="465">
        <f t="shared" si="7"/>
        <v>0</v>
      </c>
      <c r="V32" s="466">
        <f>[11]витяг_19!AG34</f>
        <v>0</v>
      </c>
      <c r="W32" s="459">
        <f>[11]витяг!AG36</f>
        <v>0</v>
      </c>
      <c r="X32" s="464" t="e">
        <f t="shared" si="8"/>
        <v>#DIV/0!</v>
      </c>
      <c r="Y32" s="467">
        <f t="shared" si="9"/>
        <v>0</v>
      </c>
      <c r="Z32" s="466">
        <f>[11]посл_мин_рік!AO32</f>
        <v>0</v>
      </c>
      <c r="AA32" s="466">
        <f>[11]витяг!CG36</f>
        <v>0</v>
      </c>
      <c r="AB32" s="464" t="e">
        <f t="shared" si="32"/>
        <v>#DIV/0!</v>
      </c>
      <c r="AC32" s="468">
        <f t="shared" si="10"/>
        <v>0</v>
      </c>
      <c r="AD32" s="459">
        <f>[11]посл_мин_рік!AS32</f>
        <v>40</v>
      </c>
      <c r="AE32" s="459">
        <f>[11]статус!J30</f>
        <v>10</v>
      </c>
      <c r="AF32" s="463">
        <f t="shared" si="33"/>
        <v>25</v>
      </c>
      <c r="AG32" s="462">
        <f t="shared" si="11"/>
        <v>-30</v>
      </c>
      <c r="AH32" s="459" t="str">
        <f>[11]посл_мин_рік!AZ32</f>
        <v>1</v>
      </c>
      <c r="AI32" s="459" t="str">
        <f>[11]ЦПТО!E31</f>
        <v>0</v>
      </c>
      <c r="AJ32" s="464">
        <f t="shared" si="12"/>
        <v>0</v>
      </c>
      <c r="AK32" s="462">
        <f t="shared" si="13"/>
        <v>-1</v>
      </c>
      <c r="AL32" s="459">
        <f>[11]посл_мин_рік!BG32</f>
        <v>11</v>
      </c>
      <c r="AM32" s="459">
        <f>[11]гр_р!H30+[11]ін_р!B30</f>
        <v>5</v>
      </c>
      <c r="AN32" s="463">
        <f t="shared" si="14"/>
        <v>45.454545454545453</v>
      </c>
      <c r="AO32" s="462">
        <f t="shared" si="15"/>
        <v>-6</v>
      </c>
      <c r="AP32" s="459">
        <f>[11]посл_мин_рік!BO32</f>
        <v>479</v>
      </c>
      <c r="AQ32" s="459">
        <f>[11]статус!E30</f>
        <v>1155</v>
      </c>
      <c r="AR32" s="463" t="s">
        <v>478</v>
      </c>
      <c r="AS32" s="462">
        <f t="shared" si="17"/>
        <v>676</v>
      </c>
      <c r="AT32" s="469">
        <f>[11]посл_мин_рік!CS32</f>
        <v>150</v>
      </c>
      <c r="AU32" s="469">
        <f>[11]Укомпл!AF31</f>
        <v>86</v>
      </c>
      <c r="AV32" s="470">
        <f t="shared" si="18"/>
        <v>57.3</v>
      </c>
      <c r="AW32" s="471">
        <f t="shared" si="19"/>
        <v>-64</v>
      </c>
      <c r="AX32" s="472">
        <f>[11]посл_мин_рік!CW32</f>
        <v>431</v>
      </c>
      <c r="AY32" s="459">
        <f>[11]Укомпл!G31</f>
        <v>465</v>
      </c>
      <c r="AZ32" s="463">
        <f t="shared" si="20"/>
        <v>107.9</v>
      </c>
      <c r="BA32" s="462">
        <f t="shared" si="21"/>
        <v>34</v>
      </c>
      <c r="BB32" s="459">
        <f>'[11]20_статус'!P30+'[11]20_облік'!N30</f>
        <v>1480</v>
      </c>
      <c r="BC32" s="459">
        <f>[11]статус!P30+[11]Облік!N30</f>
        <v>2675</v>
      </c>
      <c r="BD32" s="463">
        <f t="shared" si="22"/>
        <v>180.74324324324326</v>
      </c>
      <c r="BE32" s="462">
        <f t="shared" si="23"/>
        <v>1195</v>
      </c>
      <c r="BF32" s="459">
        <f>[11]посл_мин_рік!DL32</f>
        <v>465</v>
      </c>
      <c r="BG32" s="459">
        <f>[11]статус!P30</f>
        <v>1059</v>
      </c>
      <c r="BH32" s="463" t="s">
        <v>469</v>
      </c>
      <c r="BI32" s="462">
        <f t="shared" si="25"/>
        <v>594</v>
      </c>
      <c r="BJ32" s="459">
        <f>[11]посл_мин_рік!DP32</f>
        <v>414</v>
      </c>
      <c r="BK32" s="459">
        <f>[11]статус!T30</f>
        <v>942</v>
      </c>
      <c r="BL32" s="463" t="s">
        <v>469</v>
      </c>
      <c r="BM32" s="462">
        <f t="shared" si="27"/>
        <v>528</v>
      </c>
      <c r="BN32" s="459">
        <f>[11]посл_мин_рік!DT32</f>
        <v>279</v>
      </c>
      <c r="BO32" s="459">
        <f>[11]Укомпл!AA31</f>
        <v>270</v>
      </c>
      <c r="BP32" s="461">
        <f t="shared" si="35"/>
        <v>96.8</v>
      </c>
      <c r="BQ32" s="462">
        <f t="shared" si="28"/>
        <v>-9</v>
      </c>
      <c r="BR32" s="459">
        <f>[11]посл_мин_рік!DX32</f>
        <v>7645.45</v>
      </c>
      <c r="BS32" s="459">
        <v>9635</v>
      </c>
      <c r="BT32" s="461">
        <f t="shared" si="29"/>
        <v>126</v>
      </c>
      <c r="BU32" s="462">
        <f t="shared" si="34"/>
        <v>1989.5500000000002</v>
      </c>
      <c r="BV32" s="473">
        <f>[11]посл_мин_рік!EB32</f>
        <v>2</v>
      </c>
      <c r="BW32" s="473">
        <f>[11]Витяг_2!M30</f>
        <v>4</v>
      </c>
      <c r="BX32" s="467">
        <f t="shared" si="36"/>
        <v>2</v>
      </c>
    </row>
    <row r="33" spans="1:76" s="216" customFormat="1" ht="19.55" customHeight="1" x14ac:dyDescent="0.25">
      <c r="A33" s="458" t="s">
        <v>443</v>
      </c>
      <c r="B33" s="459">
        <f>'[11]20_статус'!D31+'[11]20_облік'!L31+'[11]20_облік'!N31-'[11]20_облік'!M31</f>
        <v>498</v>
      </c>
      <c r="C33" s="460">
        <f>[11]статус!D31+[11]Облік!L31+[11]Облік!N31-[11]Облік!M31</f>
        <v>353</v>
      </c>
      <c r="D33" s="461">
        <f t="shared" si="0"/>
        <v>70.883534136546189</v>
      </c>
      <c r="E33" s="462">
        <f t="shared" si="1"/>
        <v>-145</v>
      </c>
      <c r="F33" s="459">
        <f>[11]посл_мин_рік!G33</f>
        <v>420</v>
      </c>
      <c r="G33" s="460">
        <f>[11]статус!D31</f>
        <v>307</v>
      </c>
      <c r="H33" s="461">
        <f t="shared" si="2"/>
        <v>73.095238095238088</v>
      </c>
      <c r="I33" s="462">
        <f t="shared" si="3"/>
        <v>-113</v>
      </c>
      <c r="J33" s="459">
        <f>[11]посл_мин_рік!O33</f>
        <v>60</v>
      </c>
      <c r="K33" s="459">
        <f>[11]статус!F31+[11]Облік!D31+[11]сам!B30</f>
        <v>38</v>
      </c>
      <c r="L33" s="461">
        <f t="shared" si="30"/>
        <v>63.333333333333329</v>
      </c>
      <c r="M33" s="462">
        <f t="shared" si="4"/>
        <v>-22</v>
      </c>
      <c r="N33" s="459">
        <f>'[11]20_статус'!F31+'[11]20_сам'!B30</f>
        <v>24</v>
      </c>
      <c r="O33" s="459">
        <f>[11]статус!F31+[11]сам!B30</f>
        <v>29</v>
      </c>
      <c r="P33" s="463">
        <f t="shared" si="37"/>
        <v>120.83333333333333</v>
      </c>
      <c r="Q33" s="462">
        <f t="shared" si="6"/>
        <v>5</v>
      </c>
      <c r="R33" s="459">
        <f>[11]посл_мин_рік!AD33</f>
        <v>0</v>
      </c>
      <c r="S33" s="459">
        <f>[11]ОП!AE33</f>
        <v>0</v>
      </c>
      <c r="T33" s="464" t="e">
        <f t="shared" si="31"/>
        <v>#DIV/0!</v>
      </c>
      <c r="U33" s="465">
        <f t="shared" si="7"/>
        <v>0</v>
      </c>
      <c r="V33" s="466">
        <f>[11]витяг_19!AG35</f>
        <v>0</v>
      </c>
      <c r="W33" s="459">
        <f>[11]витяг!AG37</f>
        <v>0</v>
      </c>
      <c r="X33" s="464" t="e">
        <f t="shared" si="8"/>
        <v>#DIV/0!</v>
      </c>
      <c r="Y33" s="467">
        <f t="shared" si="9"/>
        <v>0</v>
      </c>
      <c r="Z33" s="466">
        <f>[11]посл_мин_рік!AO33</f>
        <v>0</v>
      </c>
      <c r="AA33" s="466">
        <f>[11]витяг!CG37</f>
        <v>0</v>
      </c>
      <c r="AB33" s="464" t="e">
        <f t="shared" si="32"/>
        <v>#DIV/0!</v>
      </c>
      <c r="AC33" s="468">
        <f t="shared" si="10"/>
        <v>0</v>
      </c>
      <c r="AD33" s="459">
        <f>[11]посл_мин_рік!AS33</f>
        <v>16</v>
      </c>
      <c r="AE33" s="459">
        <f>[11]статус!J31</f>
        <v>7</v>
      </c>
      <c r="AF33" s="463">
        <f t="shared" si="33"/>
        <v>43.75</v>
      </c>
      <c r="AG33" s="462">
        <f t="shared" si="11"/>
        <v>-9</v>
      </c>
      <c r="AH33" s="459" t="str">
        <f>[11]посл_мин_рік!AZ33</f>
        <v>1</v>
      </c>
      <c r="AI33" s="459" t="str">
        <f>[11]ЦПТО!E32</f>
        <v>0</v>
      </c>
      <c r="AJ33" s="464">
        <f t="shared" si="12"/>
        <v>0</v>
      </c>
      <c r="AK33" s="462">
        <f t="shared" si="13"/>
        <v>-1</v>
      </c>
      <c r="AL33" s="459">
        <f>[11]посл_мин_рік!BG33</f>
        <v>18</v>
      </c>
      <c r="AM33" s="459">
        <f>[11]гр_р!H31+[11]ін_р!B31</f>
        <v>2</v>
      </c>
      <c r="AN33" s="463">
        <f t="shared" si="14"/>
        <v>11.111111111111111</v>
      </c>
      <c r="AO33" s="462">
        <f t="shared" si="15"/>
        <v>-16</v>
      </c>
      <c r="AP33" s="459">
        <f>[11]посл_мин_рік!BO33</f>
        <v>345</v>
      </c>
      <c r="AQ33" s="459">
        <f>[11]статус!E31</f>
        <v>283</v>
      </c>
      <c r="AR33" s="463">
        <f t="shared" si="16"/>
        <v>82.028985507246375</v>
      </c>
      <c r="AS33" s="462">
        <f t="shared" si="17"/>
        <v>-62</v>
      </c>
      <c r="AT33" s="469">
        <f>[11]посл_мин_рік!CS33</f>
        <v>67</v>
      </c>
      <c r="AU33" s="469">
        <f>[11]Укомпл!AF32</f>
        <v>47</v>
      </c>
      <c r="AV33" s="470">
        <f t="shared" si="18"/>
        <v>70.099999999999994</v>
      </c>
      <c r="AW33" s="471">
        <f t="shared" si="19"/>
        <v>-20</v>
      </c>
      <c r="AX33" s="472">
        <f>[11]посл_мин_рік!CW33</f>
        <v>232</v>
      </c>
      <c r="AY33" s="459">
        <f>[11]Укомпл!G32</f>
        <v>141</v>
      </c>
      <c r="AZ33" s="463">
        <f t="shared" si="20"/>
        <v>60.8</v>
      </c>
      <c r="BA33" s="462">
        <f t="shared" si="21"/>
        <v>-91</v>
      </c>
      <c r="BB33" s="459">
        <f>'[11]20_статус'!P31+'[11]20_облік'!N31</f>
        <v>407</v>
      </c>
      <c r="BC33" s="459">
        <f>[11]статус!P31+[11]Облік!N31</f>
        <v>286</v>
      </c>
      <c r="BD33" s="463">
        <f t="shared" si="22"/>
        <v>70.270270270270274</v>
      </c>
      <c r="BE33" s="462">
        <f t="shared" si="23"/>
        <v>-121</v>
      </c>
      <c r="BF33" s="459">
        <f>[11]посл_мин_рік!DL33</f>
        <v>365</v>
      </c>
      <c r="BG33" s="459">
        <f>[11]статус!P31</f>
        <v>250</v>
      </c>
      <c r="BH33" s="463">
        <f t="shared" si="24"/>
        <v>68.493150684931507</v>
      </c>
      <c r="BI33" s="462">
        <f t="shared" si="25"/>
        <v>-115</v>
      </c>
      <c r="BJ33" s="459">
        <f>[11]посл_мин_рік!DP33</f>
        <v>312</v>
      </c>
      <c r="BK33" s="459">
        <f>[11]статус!T31</f>
        <v>227</v>
      </c>
      <c r="BL33" s="463">
        <f t="shared" si="26"/>
        <v>72.756410256410248</v>
      </c>
      <c r="BM33" s="462">
        <f t="shared" si="27"/>
        <v>-85</v>
      </c>
      <c r="BN33" s="459">
        <f>[11]посл_мин_рік!DT33</f>
        <v>141</v>
      </c>
      <c r="BO33" s="459">
        <f>[11]Укомпл!AA32</f>
        <v>82</v>
      </c>
      <c r="BP33" s="461">
        <f t="shared" si="35"/>
        <v>58.2</v>
      </c>
      <c r="BQ33" s="462">
        <f t="shared" si="28"/>
        <v>-59</v>
      </c>
      <c r="BR33" s="459">
        <f>[11]посл_мин_рік!DX33</f>
        <v>6318.94</v>
      </c>
      <c r="BS33" s="459">
        <v>7265.74</v>
      </c>
      <c r="BT33" s="461">
        <f t="shared" si="29"/>
        <v>115</v>
      </c>
      <c r="BU33" s="462">
        <f t="shared" si="34"/>
        <v>946.80000000000018</v>
      </c>
      <c r="BV33" s="473">
        <f>[11]посл_мин_рік!EB33</f>
        <v>3</v>
      </c>
      <c r="BW33" s="473">
        <f>[11]Витяг_2!M31</f>
        <v>3</v>
      </c>
      <c r="BX33" s="467">
        <f t="shared" si="36"/>
        <v>0</v>
      </c>
    </row>
    <row r="34" spans="1:76" s="216" customFormat="1" ht="19.55" customHeight="1" x14ac:dyDescent="0.25">
      <c r="A34" s="458" t="s">
        <v>479</v>
      </c>
      <c r="B34" s="459">
        <f>'[11]20_статус'!D32+'[11]20_облік'!L32+'[11]20_облік'!N32-'[11]20_облік'!M32</f>
        <v>1642</v>
      </c>
      <c r="C34" s="460">
        <f>[11]статус!D32+[11]Облік!L32+[11]Облік!N32-[11]Облік!M32</f>
        <v>1881</v>
      </c>
      <c r="D34" s="461">
        <f t="shared" si="0"/>
        <v>114.55542021924484</v>
      </c>
      <c r="E34" s="462">
        <f t="shared" si="1"/>
        <v>239</v>
      </c>
      <c r="F34" s="459">
        <f>[11]посл_мин_рік!G34</f>
        <v>715</v>
      </c>
      <c r="G34" s="460">
        <f>[11]статус!D32</f>
        <v>878</v>
      </c>
      <c r="H34" s="461">
        <f t="shared" si="2"/>
        <v>122.79720279720279</v>
      </c>
      <c r="I34" s="462">
        <f t="shared" si="3"/>
        <v>163</v>
      </c>
      <c r="J34" s="459">
        <f>[11]посл_мин_рік!O34</f>
        <v>56</v>
      </c>
      <c r="K34" s="459">
        <f>[11]статус!F32+[11]Облік!D32+[11]сам!B31</f>
        <v>58</v>
      </c>
      <c r="L34" s="461">
        <f t="shared" si="30"/>
        <v>103.57142857142858</v>
      </c>
      <c r="M34" s="462">
        <f t="shared" si="4"/>
        <v>2</v>
      </c>
      <c r="N34" s="459">
        <f>'[11]20_статус'!F32+'[11]20_сам'!B31</f>
        <v>22</v>
      </c>
      <c r="O34" s="459">
        <f>[11]статус!F32+[11]сам!B31</f>
        <v>26</v>
      </c>
      <c r="P34" s="463">
        <f t="shared" si="37"/>
        <v>118.18181818181819</v>
      </c>
      <c r="Q34" s="462">
        <f t="shared" si="6"/>
        <v>4</v>
      </c>
      <c r="R34" s="459">
        <f>[11]посл_мин_рік!AD34</f>
        <v>0</v>
      </c>
      <c r="S34" s="459">
        <f>[11]ОП!AE34</f>
        <v>0</v>
      </c>
      <c r="T34" s="464" t="e">
        <f t="shared" si="31"/>
        <v>#DIV/0!</v>
      </c>
      <c r="U34" s="468">
        <f t="shared" si="7"/>
        <v>0</v>
      </c>
      <c r="V34" s="466">
        <f>[11]витяг_19!AG36</f>
        <v>0</v>
      </c>
      <c r="W34" s="459">
        <f>[11]витяг!AG38</f>
        <v>0</v>
      </c>
      <c r="X34" s="464" t="e">
        <f t="shared" si="8"/>
        <v>#DIV/0!</v>
      </c>
      <c r="Y34" s="467">
        <f t="shared" si="9"/>
        <v>0</v>
      </c>
      <c r="Z34" s="466">
        <f>[11]посл_мин_рік!AO34</f>
        <v>0</v>
      </c>
      <c r="AA34" s="466">
        <f>[11]витяг!CG38</f>
        <v>0</v>
      </c>
      <c r="AB34" s="464" t="e">
        <f t="shared" si="32"/>
        <v>#DIV/0!</v>
      </c>
      <c r="AC34" s="468">
        <f t="shared" si="10"/>
        <v>0</v>
      </c>
      <c r="AD34" s="459">
        <f>[11]посл_мин_рік!AS34</f>
        <v>12</v>
      </c>
      <c r="AE34" s="459">
        <f>[11]статус!J32</f>
        <v>0</v>
      </c>
      <c r="AF34" s="463">
        <f t="shared" si="33"/>
        <v>0</v>
      </c>
      <c r="AG34" s="462">
        <f t="shared" si="11"/>
        <v>-12</v>
      </c>
      <c r="AH34" s="459" t="str">
        <f>[11]посл_мин_рік!AZ34</f>
        <v>0</v>
      </c>
      <c r="AI34" s="459" t="str">
        <f>[11]ЦПТО!E33</f>
        <v>0</v>
      </c>
      <c r="AJ34" s="464" t="e">
        <f t="shared" si="12"/>
        <v>#DIV/0!</v>
      </c>
      <c r="AK34" s="462">
        <f t="shared" si="13"/>
        <v>0</v>
      </c>
      <c r="AL34" s="459">
        <f>[11]посл_мин_рік!BG34</f>
        <v>2</v>
      </c>
      <c r="AM34" s="459">
        <f>[11]гр_р!H32+[11]ін_р!B32</f>
        <v>0</v>
      </c>
      <c r="AN34" s="463">
        <f t="shared" si="14"/>
        <v>0</v>
      </c>
      <c r="AO34" s="462">
        <f t="shared" si="15"/>
        <v>-2</v>
      </c>
      <c r="AP34" s="459">
        <f>[11]посл_мин_рік!BO34</f>
        <v>637</v>
      </c>
      <c r="AQ34" s="459">
        <f>[11]статус!E32</f>
        <v>818</v>
      </c>
      <c r="AR34" s="463">
        <f t="shared" si="16"/>
        <v>128.414442700157</v>
      </c>
      <c r="AS34" s="462">
        <f t="shared" si="17"/>
        <v>181</v>
      </c>
      <c r="AT34" s="469">
        <f>[11]посл_мин_рік!CS34</f>
        <v>86</v>
      </c>
      <c r="AU34" s="469">
        <f>[11]Укомпл!AF33</f>
        <v>60</v>
      </c>
      <c r="AV34" s="470">
        <f t="shared" si="18"/>
        <v>69.8</v>
      </c>
      <c r="AW34" s="471">
        <f t="shared" si="19"/>
        <v>-26</v>
      </c>
      <c r="AX34" s="472">
        <f>[11]посл_мин_рік!CW34</f>
        <v>319</v>
      </c>
      <c r="AY34" s="459">
        <f>[11]Укомпл!G33</f>
        <v>264</v>
      </c>
      <c r="AZ34" s="463">
        <f t="shared" si="20"/>
        <v>82.8</v>
      </c>
      <c r="BA34" s="462">
        <f t="shared" si="21"/>
        <v>-55</v>
      </c>
      <c r="BB34" s="459">
        <f>'[11]20_статус'!P32+'[11]20_облік'!N32</f>
        <v>1544</v>
      </c>
      <c r="BC34" s="459">
        <f>[11]статус!P32+[11]Облік!N32</f>
        <v>1768</v>
      </c>
      <c r="BD34" s="463">
        <f t="shared" si="22"/>
        <v>114.5077720207254</v>
      </c>
      <c r="BE34" s="462">
        <f t="shared" si="23"/>
        <v>224</v>
      </c>
      <c r="BF34" s="459">
        <f>[11]посл_мин_рік!DL34</f>
        <v>653</v>
      </c>
      <c r="BG34" s="459">
        <f>[11]статус!P32</f>
        <v>802</v>
      </c>
      <c r="BH34" s="463">
        <f t="shared" si="24"/>
        <v>122.8177641653905</v>
      </c>
      <c r="BI34" s="462">
        <f t="shared" si="25"/>
        <v>149</v>
      </c>
      <c r="BJ34" s="459">
        <f>[11]посл_мин_рік!DP34</f>
        <v>588</v>
      </c>
      <c r="BK34" s="459">
        <f>[11]статус!T32</f>
        <v>719</v>
      </c>
      <c r="BL34" s="463">
        <f t="shared" si="26"/>
        <v>122.27891156462584</v>
      </c>
      <c r="BM34" s="462">
        <f t="shared" si="27"/>
        <v>131</v>
      </c>
      <c r="BN34" s="459">
        <f>[11]посл_мин_рік!DT34</f>
        <v>114</v>
      </c>
      <c r="BO34" s="459">
        <f>[11]Укомпл!AA33</f>
        <v>100</v>
      </c>
      <c r="BP34" s="461">
        <f t="shared" si="35"/>
        <v>87.7</v>
      </c>
      <c r="BQ34" s="462">
        <f t="shared" si="28"/>
        <v>-14</v>
      </c>
      <c r="BR34" s="459">
        <f>[11]посл_мин_рік!DX34</f>
        <v>8083.29</v>
      </c>
      <c r="BS34" s="459">
        <v>7716.02</v>
      </c>
      <c r="BT34" s="461">
        <f t="shared" si="29"/>
        <v>95.5</v>
      </c>
      <c r="BU34" s="462">
        <f t="shared" si="34"/>
        <v>-367.26999999999953</v>
      </c>
      <c r="BV34" s="473">
        <f>[11]посл_мин_рік!EB34</f>
        <v>6</v>
      </c>
      <c r="BW34" s="473">
        <f>[11]Витяг_2!M32</f>
        <v>8</v>
      </c>
      <c r="BX34" s="467">
        <f t="shared" si="36"/>
        <v>2</v>
      </c>
    </row>
    <row r="35" spans="1:76" s="216" customFormat="1" ht="19.55" customHeight="1" x14ac:dyDescent="0.25">
      <c r="A35" s="458" t="s">
        <v>445</v>
      </c>
      <c r="B35" s="459">
        <f>'[11]20_статус'!D33+'[11]20_облік'!L33+'[11]20_облік'!N33-'[11]20_облік'!M33</f>
        <v>1341</v>
      </c>
      <c r="C35" s="460">
        <f>[11]статус!D33+[11]Облік!L33+[11]Облік!N33-[11]Облік!M33</f>
        <v>1780</v>
      </c>
      <c r="D35" s="461">
        <f t="shared" si="0"/>
        <v>132.73676360924682</v>
      </c>
      <c r="E35" s="462">
        <f t="shared" si="1"/>
        <v>439</v>
      </c>
      <c r="F35" s="459">
        <f>[11]посл_мин_рік!G35</f>
        <v>550</v>
      </c>
      <c r="G35" s="460">
        <f>[11]статус!D33</f>
        <v>944</v>
      </c>
      <c r="H35" s="461">
        <f t="shared" si="2"/>
        <v>171.63636363636363</v>
      </c>
      <c r="I35" s="462">
        <f t="shared" si="3"/>
        <v>394</v>
      </c>
      <c r="J35" s="459">
        <f>[11]посл_мин_рік!O35</f>
        <v>48</v>
      </c>
      <c r="K35" s="459">
        <f>[11]статус!F33+[11]Облік!D33+[11]сам!B32</f>
        <v>67</v>
      </c>
      <c r="L35" s="461">
        <f t="shared" si="30"/>
        <v>139.58333333333331</v>
      </c>
      <c r="M35" s="462">
        <f t="shared" si="4"/>
        <v>19</v>
      </c>
      <c r="N35" s="459">
        <f>'[11]20_статус'!F33+'[11]20_сам'!B32</f>
        <v>31</v>
      </c>
      <c r="O35" s="459">
        <f>[11]статус!F33+[11]сам!B32</f>
        <v>52</v>
      </c>
      <c r="P35" s="463">
        <f t="shared" si="37"/>
        <v>167.74193548387098</v>
      </c>
      <c r="Q35" s="462">
        <f t="shared" si="6"/>
        <v>21</v>
      </c>
      <c r="R35" s="459">
        <f>[11]посл_мин_рік!AD35</f>
        <v>0</v>
      </c>
      <c r="S35" s="459">
        <f>[11]ОП!AE35</f>
        <v>0</v>
      </c>
      <c r="T35" s="464" t="e">
        <f t="shared" si="31"/>
        <v>#DIV/0!</v>
      </c>
      <c r="U35" s="468">
        <f t="shared" si="7"/>
        <v>0</v>
      </c>
      <c r="V35" s="466">
        <f>[11]витяг_19!AG37</f>
        <v>0</v>
      </c>
      <c r="W35" s="459">
        <f>[11]витяг!AG39</f>
        <v>0</v>
      </c>
      <c r="X35" s="464" t="e">
        <f t="shared" si="8"/>
        <v>#DIV/0!</v>
      </c>
      <c r="Y35" s="467">
        <f t="shared" si="9"/>
        <v>0</v>
      </c>
      <c r="Z35" s="466">
        <f>[11]посл_мин_рік!AO35</f>
        <v>0</v>
      </c>
      <c r="AA35" s="466">
        <f>[11]витяг!CG39</f>
        <v>0</v>
      </c>
      <c r="AB35" s="464" t="e">
        <f t="shared" si="32"/>
        <v>#DIV/0!</v>
      </c>
      <c r="AC35" s="468">
        <f t="shared" si="10"/>
        <v>0</v>
      </c>
      <c r="AD35" s="459">
        <f>[11]посл_мин_рік!AS35</f>
        <v>29</v>
      </c>
      <c r="AE35" s="459">
        <f>[11]статус!J33</f>
        <v>11</v>
      </c>
      <c r="AF35" s="463">
        <f t="shared" si="33"/>
        <v>37.931034482758619</v>
      </c>
      <c r="AG35" s="462">
        <f t="shared" si="11"/>
        <v>-18</v>
      </c>
      <c r="AH35" s="459" t="str">
        <f>[11]посл_мин_рік!AZ35</f>
        <v>1</v>
      </c>
      <c r="AI35" s="459" t="str">
        <f>[11]ЦПТО!E34</f>
        <v>1</v>
      </c>
      <c r="AJ35" s="463">
        <f t="shared" si="12"/>
        <v>100</v>
      </c>
      <c r="AK35" s="462">
        <f t="shared" si="13"/>
        <v>0</v>
      </c>
      <c r="AL35" s="459">
        <f>[11]посл_мин_рік!BG35</f>
        <v>16</v>
      </c>
      <c r="AM35" s="459">
        <f>[11]гр_р!H33+[11]ін_р!B33</f>
        <v>6</v>
      </c>
      <c r="AN35" s="463">
        <f t="shared" si="14"/>
        <v>37.5</v>
      </c>
      <c r="AO35" s="462">
        <f t="shared" si="15"/>
        <v>-10</v>
      </c>
      <c r="AP35" s="459">
        <f>[11]посл_мин_рік!BO35</f>
        <v>466</v>
      </c>
      <c r="AQ35" s="459">
        <f>[11]статус!E33</f>
        <v>858</v>
      </c>
      <c r="AR35" s="463">
        <f t="shared" si="16"/>
        <v>184.12017167381973</v>
      </c>
      <c r="AS35" s="462">
        <f t="shared" si="17"/>
        <v>392</v>
      </c>
      <c r="AT35" s="469">
        <f>[11]посл_мин_рік!CS35</f>
        <v>147</v>
      </c>
      <c r="AU35" s="469">
        <f>[11]Укомпл!AF34</f>
        <v>93</v>
      </c>
      <c r="AV35" s="470">
        <f t="shared" si="18"/>
        <v>63.3</v>
      </c>
      <c r="AW35" s="471">
        <f t="shared" si="19"/>
        <v>-54</v>
      </c>
      <c r="AX35" s="472">
        <f>[11]посл_мин_рік!CW35</f>
        <v>666</v>
      </c>
      <c r="AY35" s="459">
        <f>[11]Укомпл!G34</f>
        <v>460</v>
      </c>
      <c r="AZ35" s="463">
        <f t="shared" si="20"/>
        <v>69.099999999999994</v>
      </c>
      <c r="BA35" s="462">
        <f t="shared" si="21"/>
        <v>-206</v>
      </c>
      <c r="BB35" s="459">
        <f>'[11]20_статус'!P33+'[11]20_облік'!N33</f>
        <v>1247</v>
      </c>
      <c r="BC35" s="459">
        <f>[11]статус!P33+[11]Облік!N33</f>
        <v>1597</v>
      </c>
      <c r="BD35" s="463">
        <f t="shared" si="22"/>
        <v>128.0673616680032</v>
      </c>
      <c r="BE35" s="462">
        <f t="shared" si="23"/>
        <v>350</v>
      </c>
      <c r="BF35" s="459">
        <f>[11]посл_мин_рік!DL35</f>
        <v>480</v>
      </c>
      <c r="BG35" s="459">
        <f>[11]статус!P33</f>
        <v>787</v>
      </c>
      <c r="BH35" s="463">
        <f t="shared" si="24"/>
        <v>163.95833333333334</v>
      </c>
      <c r="BI35" s="462">
        <f t="shared" si="25"/>
        <v>307</v>
      </c>
      <c r="BJ35" s="459">
        <f>[11]посл_мин_рік!DP35</f>
        <v>408</v>
      </c>
      <c r="BK35" s="459">
        <f>[11]статус!T33</f>
        <v>686</v>
      </c>
      <c r="BL35" s="463">
        <f t="shared" si="26"/>
        <v>168.13725490196077</v>
      </c>
      <c r="BM35" s="462">
        <f t="shared" si="27"/>
        <v>278</v>
      </c>
      <c r="BN35" s="459">
        <f>[11]посл_мин_рік!DT35</f>
        <v>355</v>
      </c>
      <c r="BO35" s="459">
        <f>[11]Укомпл!AA34</f>
        <v>304</v>
      </c>
      <c r="BP35" s="461">
        <f t="shared" si="35"/>
        <v>85.6</v>
      </c>
      <c r="BQ35" s="462">
        <f t="shared" si="28"/>
        <v>-51</v>
      </c>
      <c r="BR35" s="459">
        <f>[11]посл_мин_рік!DX35</f>
        <v>6830.79</v>
      </c>
      <c r="BS35" s="459">
        <v>8317.7099999999991</v>
      </c>
      <c r="BT35" s="461">
        <f t="shared" si="29"/>
        <v>121.8</v>
      </c>
      <c r="BU35" s="462">
        <f t="shared" si="34"/>
        <v>1486.9199999999992</v>
      </c>
      <c r="BV35" s="473">
        <f>[11]посл_мин_рік!EB35</f>
        <v>1</v>
      </c>
      <c r="BW35" s="473">
        <f>[11]Витяг_2!M33</f>
        <v>3</v>
      </c>
      <c r="BX35" s="467">
        <f t="shared" si="36"/>
        <v>2</v>
      </c>
    </row>
    <row r="36" spans="1:76" s="216" customFormat="1" ht="19.55" customHeight="1" x14ac:dyDescent="0.25">
      <c r="A36" s="458" t="s">
        <v>446</v>
      </c>
      <c r="B36" s="459">
        <f>'[11]20_статус'!D34+'[11]20_облік'!L34+'[11]20_облік'!N34-'[11]20_облік'!M34</f>
        <v>300</v>
      </c>
      <c r="C36" s="460">
        <f>[11]статус!D34+[11]Облік!L34+[11]Облік!N34-[11]Облік!M34</f>
        <v>155</v>
      </c>
      <c r="D36" s="461">
        <f t="shared" si="0"/>
        <v>51.666666666666671</v>
      </c>
      <c r="E36" s="462">
        <f t="shared" si="1"/>
        <v>-145</v>
      </c>
      <c r="F36" s="459">
        <f>[11]посл_мин_рік!G36</f>
        <v>187</v>
      </c>
      <c r="G36" s="460">
        <f>[11]статус!D34</f>
        <v>137</v>
      </c>
      <c r="H36" s="461">
        <f t="shared" si="2"/>
        <v>73.262032085561501</v>
      </c>
      <c r="I36" s="462">
        <f t="shared" si="3"/>
        <v>-50</v>
      </c>
      <c r="J36" s="459">
        <f>[11]посл_мин_рік!O36</f>
        <v>26</v>
      </c>
      <c r="K36" s="459">
        <f>[11]статус!F34+[11]Облік!D34+[11]сам!B33</f>
        <v>10</v>
      </c>
      <c r="L36" s="461">
        <f t="shared" si="30"/>
        <v>38.461538461538467</v>
      </c>
      <c r="M36" s="462">
        <f t="shared" si="4"/>
        <v>-16</v>
      </c>
      <c r="N36" s="459">
        <f>'[11]20_статус'!F34+'[11]20_сам'!B33</f>
        <v>15</v>
      </c>
      <c r="O36" s="459">
        <f>[11]статус!F34+[11]сам!B33</f>
        <v>6</v>
      </c>
      <c r="P36" s="463">
        <f t="shared" si="37"/>
        <v>40</v>
      </c>
      <c r="Q36" s="462">
        <f t="shared" si="6"/>
        <v>-9</v>
      </c>
      <c r="R36" s="459">
        <f>[11]посл_мин_рік!AD36</f>
        <v>0</v>
      </c>
      <c r="S36" s="459">
        <f>[11]ОП!AE36</f>
        <v>0</v>
      </c>
      <c r="T36" s="464" t="e">
        <f t="shared" si="31"/>
        <v>#DIV/0!</v>
      </c>
      <c r="U36" s="465">
        <f t="shared" si="7"/>
        <v>0</v>
      </c>
      <c r="V36" s="466">
        <f>[11]витяг_19!AG38</f>
        <v>0</v>
      </c>
      <c r="W36" s="459">
        <f>[11]витяг!AG40</f>
        <v>0</v>
      </c>
      <c r="X36" s="464" t="e">
        <f t="shared" si="8"/>
        <v>#DIV/0!</v>
      </c>
      <c r="Y36" s="467">
        <f t="shared" si="9"/>
        <v>0</v>
      </c>
      <c r="Z36" s="466">
        <f>[11]посл_мин_рік!AO36</f>
        <v>0</v>
      </c>
      <c r="AA36" s="466">
        <f>[11]витяг!CG40</f>
        <v>0</v>
      </c>
      <c r="AB36" s="464" t="e">
        <f t="shared" si="32"/>
        <v>#DIV/0!</v>
      </c>
      <c r="AC36" s="468">
        <f t="shared" si="10"/>
        <v>0</v>
      </c>
      <c r="AD36" s="459">
        <f>[11]посл_мин_рік!AS36</f>
        <v>2</v>
      </c>
      <c r="AE36" s="459">
        <f>[11]статус!J34</f>
        <v>0</v>
      </c>
      <c r="AF36" s="463">
        <f t="shared" si="33"/>
        <v>0</v>
      </c>
      <c r="AG36" s="462">
        <f t="shared" si="11"/>
        <v>-2</v>
      </c>
      <c r="AH36" s="459" t="str">
        <f>[11]посл_мин_рік!AZ36</f>
        <v>0</v>
      </c>
      <c r="AI36" s="459" t="str">
        <f>[11]ЦПТО!E35</f>
        <v>0</v>
      </c>
      <c r="AJ36" s="464" t="e">
        <f t="shared" si="12"/>
        <v>#DIV/0!</v>
      </c>
      <c r="AK36" s="462">
        <f t="shared" si="13"/>
        <v>0</v>
      </c>
      <c r="AL36" s="459">
        <f>[11]посл_мин_рік!BG36</f>
        <v>0</v>
      </c>
      <c r="AM36" s="459">
        <f>[11]гр_р!H34+[11]ін_р!B34</f>
        <v>1</v>
      </c>
      <c r="AN36" s="464" t="e">
        <f t="shared" si="14"/>
        <v>#DIV/0!</v>
      </c>
      <c r="AO36" s="462">
        <f t="shared" si="15"/>
        <v>1</v>
      </c>
      <c r="AP36" s="459">
        <f>[11]посл_мин_рік!BO36</f>
        <v>167</v>
      </c>
      <c r="AQ36" s="459">
        <f>[11]статус!E34</f>
        <v>130</v>
      </c>
      <c r="AR36" s="463">
        <f t="shared" si="16"/>
        <v>77.844311377245518</v>
      </c>
      <c r="AS36" s="462">
        <f t="shared" si="17"/>
        <v>-37</v>
      </c>
      <c r="AT36" s="469">
        <f>[11]посл_мин_рік!CS36</f>
        <v>35</v>
      </c>
      <c r="AU36" s="469">
        <f>[11]Укомпл!AF35</f>
        <v>23</v>
      </c>
      <c r="AV36" s="470">
        <f t="shared" si="18"/>
        <v>65.7</v>
      </c>
      <c r="AW36" s="471">
        <f t="shared" si="19"/>
        <v>-12</v>
      </c>
      <c r="AX36" s="472">
        <f>[11]посл_мин_рік!CW36</f>
        <v>109</v>
      </c>
      <c r="AY36" s="459">
        <f>[11]Укомпл!G35</f>
        <v>77</v>
      </c>
      <c r="AZ36" s="463">
        <f t="shared" si="20"/>
        <v>70.599999999999994</v>
      </c>
      <c r="BA36" s="462">
        <f t="shared" si="21"/>
        <v>-32</v>
      </c>
      <c r="BB36" s="459">
        <f>'[11]20_статус'!P34+'[11]20_облік'!N34</f>
        <v>256</v>
      </c>
      <c r="BC36" s="459">
        <f>[11]статус!P34+[11]Облік!N34</f>
        <v>136</v>
      </c>
      <c r="BD36" s="463">
        <f t="shared" si="22"/>
        <v>53.125</v>
      </c>
      <c r="BE36" s="462">
        <f t="shared" si="23"/>
        <v>-120</v>
      </c>
      <c r="BF36" s="459">
        <f>[11]посл_мин_рік!DL36</f>
        <v>154</v>
      </c>
      <c r="BG36" s="459">
        <f>[11]статус!P34</f>
        <v>122</v>
      </c>
      <c r="BH36" s="463">
        <f t="shared" si="24"/>
        <v>79.220779220779221</v>
      </c>
      <c r="BI36" s="462">
        <f t="shared" si="25"/>
        <v>-32</v>
      </c>
      <c r="BJ36" s="459">
        <f>[11]посл_мин_рік!DP36</f>
        <v>137</v>
      </c>
      <c r="BK36" s="459">
        <f>[11]статус!T34</f>
        <v>111</v>
      </c>
      <c r="BL36" s="463">
        <f t="shared" si="26"/>
        <v>81.021897810218974</v>
      </c>
      <c r="BM36" s="462">
        <f t="shared" si="27"/>
        <v>-26</v>
      </c>
      <c r="BN36" s="459">
        <f>[11]посл_мин_рік!DT36</f>
        <v>65</v>
      </c>
      <c r="BO36" s="459">
        <f>[11]Укомпл!AA35</f>
        <v>38</v>
      </c>
      <c r="BP36" s="461">
        <f t="shared" si="35"/>
        <v>58.5</v>
      </c>
      <c r="BQ36" s="462">
        <f t="shared" si="28"/>
        <v>-27</v>
      </c>
      <c r="BR36" s="459">
        <f>[11]посл_мин_рік!DX36</f>
        <v>5602.09</v>
      </c>
      <c r="BS36" s="459">
        <v>8772.76</v>
      </c>
      <c r="BT36" s="461">
        <f t="shared" si="29"/>
        <v>156.6</v>
      </c>
      <c r="BU36" s="462">
        <f t="shared" si="34"/>
        <v>3170.67</v>
      </c>
      <c r="BV36" s="473">
        <f>[11]посл_мин_рік!EB36</f>
        <v>2</v>
      </c>
      <c r="BW36" s="473">
        <f>[11]Витяг_2!M34</f>
        <v>3</v>
      </c>
      <c r="BX36" s="467">
        <f t="shared" si="36"/>
        <v>1</v>
      </c>
    </row>
    <row r="37" spans="1:76" s="216" customFormat="1" ht="19.55" customHeight="1" x14ac:dyDescent="0.25">
      <c r="A37" s="458" t="s">
        <v>447</v>
      </c>
      <c r="B37" s="459">
        <f>'[11]20_статус'!D35+'[11]20_облік'!L35+'[11]20_облік'!N35-'[11]20_облік'!M35</f>
        <v>504</v>
      </c>
      <c r="C37" s="460">
        <f>[11]статус!D35+[11]Облік!L35+[11]Облік!N35-[11]Облік!M35</f>
        <v>475</v>
      </c>
      <c r="D37" s="461">
        <f t="shared" si="0"/>
        <v>94.246031746031747</v>
      </c>
      <c r="E37" s="462">
        <f t="shared" si="1"/>
        <v>-29</v>
      </c>
      <c r="F37" s="459">
        <f>[11]посл_мин_рік!G37</f>
        <v>319</v>
      </c>
      <c r="G37" s="460">
        <f>[11]статус!D35</f>
        <v>373</v>
      </c>
      <c r="H37" s="461">
        <f t="shared" si="2"/>
        <v>116.92789968652038</v>
      </c>
      <c r="I37" s="462">
        <f t="shared" si="3"/>
        <v>54</v>
      </c>
      <c r="J37" s="459">
        <f>[11]посл_мин_рік!O37</f>
        <v>51</v>
      </c>
      <c r="K37" s="459">
        <f>[11]статус!F35+[11]Облік!D35+[11]сам!B34</f>
        <v>19</v>
      </c>
      <c r="L37" s="461">
        <f t="shared" si="30"/>
        <v>37.254901960784316</v>
      </c>
      <c r="M37" s="462">
        <f t="shared" si="4"/>
        <v>-32</v>
      </c>
      <c r="N37" s="459">
        <f>'[11]20_статус'!F35+'[11]20_сам'!B34</f>
        <v>29</v>
      </c>
      <c r="O37" s="459">
        <f>[11]статус!F35+[11]сам!B34</f>
        <v>5</v>
      </c>
      <c r="P37" s="463">
        <f t="shared" si="37"/>
        <v>17.241379310344829</v>
      </c>
      <c r="Q37" s="462">
        <f t="shared" si="6"/>
        <v>-24</v>
      </c>
      <c r="R37" s="459">
        <f>[11]посл_мин_рік!AD37</f>
        <v>0</v>
      </c>
      <c r="S37" s="459">
        <f>[11]ОП!AE37</f>
        <v>0</v>
      </c>
      <c r="T37" s="464" t="e">
        <f t="shared" si="31"/>
        <v>#DIV/0!</v>
      </c>
      <c r="U37" s="468">
        <f t="shared" si="7"/>
        <v>0</v>
      </c>
      <c r="V37" s="466">
        <f>[11]витяг_19!AG39</f>
        <v>0</v>
      </c>
      <c r="W37" s="459">
        <f>[11]витяг!AG41</f>
        <v>0</v>
      </c>
      <c r="X37" s="464" t="e">
        <f t="shared" si="8"/>
        <v>#DIV/0!</v>
      </c>
      <c r="Y37" s="467">
        <f t="shared" si="9"/>
        <v>0</v>
      </c>
      <c r="Z37" s="466">
        <f>[11]посл_мин_рік!AO37</f>
        <v>0</v>
      </c>
      <c r="AA37" s="466">
        <f>[11]витяг!CG41</f>
        <v>0</v>
      </c>
      <c r="AB37" s="464" t="e">
        <f t="shared" si="32"/>
        <v>#DIV/0!</v>
      </c>
      <c r="AC37" s="468">
        <f t="shared" si="10"/>
        <v>0</v>
      </c>
      <c r="AD37" s="459">
        <f>[11]посл_мин_рік!AS37</f>
        <v>7</v>
      </c>
      <c r="AE37" s="459">
        <f>[11]статус!J35</f>
        <v>0</v>
      </c>
      <c r="AF37" s="463">
        <f t="shared" si="33"/>
        <v>0</v>
      </c>
      <c r="AG37" s="462">
        <f t="shared" si="11"/>
        <v>-7</v>
      </c>
      <c r="AH37" s="459" t="str">
        <f>[11]посл_мин_рік!AZ37</f>
        <v>0</v>
      </c>
      <c r="AI37" s="459" t="str">
        <f>[11]ЦПТО!E36</f>
        <v>0</v>
      </c>
      <c r="AJ37" s="464" t="e">
        <f t="shared" si="12"/>
        <v>#DIV/0!</v>
      </c>
      <c r="AK37" s="462">
        <f t="shared" si="13"/>
        <v>0</v>
      </c>
      <c r="AL37" s="459">
        <f>[11]посл_мин_рік!BG37</f>
        <v>12</v>
      </c>
      <c r="AM37" s="459">
        <f>[11]гр_р!H35+[11]ін_р!B35</f>
        <v>0</v>
      </c>
      <c r="AN37" s="463">
        <f t="shared" si="14"/>
        <v>0</v>
      </c>
      <c r="AO37" s="462">
        <f t="shared" si="15"/>
        <v>-12</v>
      </c>
      <c r="AP37" s="459">
        <f>[11]посл_мин_рік!BO37</f>
        <v>276</v>
      </c>
      <c r="AQ37" s="459">
        <f>[11]статус!E35</f>
        <v>362</v>
      </c>
      <c r="AR37" s="463">
        <f t="shared" si="16"/>
        <v>131.15942028985506</v>
      </c>
      <c r="AS37" s="462">
        <f t="shared" si="17"/>
        <v>86</v>
      </c>
      <c r="AT37" s="469">
        <f>[11]посл_мин_рік!CS37</f>
        <v>35</v>
      </c>
      <c r="AU37" s="469">
        <f>[11]Укомпл!AF36</f>
        <v>31</v>
      </c>
      <c r="AV37" s="470">
        <f t="shared" si="18"/>
        <v>88.6</v>
      </c>
      <c r="AW37" s="471">
        <f t="shared" si="19"/>
        <v>-4</v>
      </c>
      <c r="AX37" s="472">
        <f>[11]посл_мин_рік!CW37</f>
        <v>108</v>
      </c>
      <c r="AY37" s="459">
        <f>[11]Укомпл!G36</f>
        <v>78</v>
      </c>
      <c r="AZ37" s="463">
        <f t="shared" si="20"/>
        <v>72.2</v>
      </c>
      <c r="BA37" s="462">
        <f t="shared" si="21"/>
        <v>-30</v>
      </c>
      <c r="BB37" s="459">
        <f>'[11]20_статус'!P35+'[11]20_облік'!N35</f>
        <v>439</v>
      </c>
      <c r="BC37" s="459">
        <f>[11]статус!P35+[11]Облік!N35</f>
        <v>438</v>
      </c>
      <c r="BD37" s="463">
        <f t="shared" si="22"/>
        <v>99.772209567198175</v>
      </c>
      <c r="BE37" s="462">
        <f t="shared" si="23"/>
        <v>-1</v>
      </c>
      <c r="BF37" s="459">
        <f>[11]посл_мин_рік!DL37</f>
        <v>277</v>
      </c>
      <c r="BG37" s="459">
        <f>[11]статус!P35</f>
        <v>350</v>
      </c>
      <c r="BH37" s="463">
        <f t="shared" si="24"/>
        <v>126.3537906137184</v>
      </c>
      <c r="BI37" s="462">
        <f t="shared" si="25"/>
        <v>73</v>
      </c>
      <c r="BJ37" s="459">
        <f>[11]посл_мин_рік!DP37</f>
        <v>236</v>
      </c>
      <c r="BK37" s="459">
        <f>[11]статус!T35</f>
        <v>332</v>
      </c>
      <c r="BL37" s="463">
        <f t="shared" si="26"/>
        <v>140.67796610169492</v>
      </c>
      <c r="BM37" s="462">
        <f t="shared" si="27"/>
        <v>96</v>
      </c>
      <c r="BN37" s="459">
        <f>[11]посл_мин_рік!DT37</f>
        <v>32</v>
      </c>
      <c r="BO37" s="459">
        <f>[11]Укомпл!AA36</f>
        <v>44</v>
      </c>
      <c r="BP37" s="461">
        <f t="shared" si="35"/>
        <v>137.5</v>
      </c>
      <c r="BQ37" s="462">
        <f t="shared" si="28"/>
        <v>12</v>
      </c>
      <c r="BR37" s="459">
        <f>[11]посл_мин_рік!DX37</f>
        <v>8127.66</v>
      </c>
      <c r="BS37" s="459">
        <v>8517.36</v>
      </c>
      <c r="BT37" s="461">
        <f t="shared" si="29"/>
        <v>104.8</v>
      </c>
      <c r="BU37" s="462">
        <f t="shared" si="34"/>
        <v>389.70000000000073</v>
      </c>
      <c r="BV37" s="473">
        <f>[11]посл_мин_рік!EB37</f>
        <v>9</v>
      </c>
      <c r="BW37" s="473">
        <f>[11]Витяг_2!M35</f>
        <v>8</v>
      </c>
      <c r="BX37" s="467">
        <f t="shared" si="36"/>
        <v>-1</v>
      </c>
    </row>
  </sheetData>
  <mergeCells count="80">
    <mergeCell ref="B1:Q1"/>
    <mergeCell ref="B2:Q2"/>
    <mergeCell ref="AX6:AY6"/>
    <mergeCell ref="BX6:BX7"/>
    <mergeCell ref="BP6:BQ6"/>
    <mergeCell ref="BR6:BR7"/>
    <mergeCell ref="BS6:BS7"/>
    <mergeCell ref="BT6:BU6"/>
    <mergeCell ref="BV6:BV7"/>
    <mergeCell ref="BW6:BW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B3:BE5"/>
    <mergeCell ref="BF3:BI5"/>
    <mergeCell ref="BJ3:BM5"/>
    <mergeCell ref="BN3:BQ5"/>
    <mergeCell ref="BR1:BX1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sqref="A1:XFD1048576"/>
    </sheetView>
  </sheetViews>
  <sheetFormatPr defaultColWidth="9.09765625" defaultRowHeight="15.55" x14ac:dyDescent="0.3"/>
  <cols>
    <col min="1" max="1" width="3.09765625" style="94" customWidth="1"/>
    <col min="2" max="2" width="64" style="105" customWidth="1"/>
    <col min="3" max="3" width="21.3984375" style="105" customWidth="1"/>
    <col min="4" max="16384" width="9.09765625" style="95"/>
  </cols>
  <sheetData>
    <row r="1" spans="1:5" ht="61.9" customHeight="1" x14ac:dyDescent="0.3">
      <c r="A1" s="322" t="s">
        <v>294</v>
      </c>
      <c r="B1" s="322"/>
      <c r="C1" s="322"/>
    </row>
    <row r="2" spans="1:5" ht="20.25" customHeight="1" x14ac:dyDescent="0.3">
      <c r="B2" s="322" t="s">
        <v>88</v>
      </c>
      <c r="C2" s="322"/>
    </row>
    <row r="4" spans="1:5" s="96" customFormat="1" ht="63.7" customHeight="1" x14ac:dyDescent="0.3">
      <c r="A4" s="306"/>
      <c r="B4" s="302" t="s">
        <v>89</v>
      </c>
      <c r="C4" s="303" t="s">
        <v>295</v>
      </c>
    </row>
    <row r="5" spans="1:5" ht="25.2" customHeight="1" x14ac:dyDescent="0.3">
      <c r="A5" s="97">
        <v>1</v>
      </c>
      <c r="B5" s="98" t="s">
        <v>266</v>
      </c>
      <c r="C5" s="121">
        <v>55</v>
      </c>
      <c r="E5" s="117"/>
    </row>
    <row r="6" spans="1:5" ht="31.05" x14ac:dyDescent="0.3">
      <c r="A6" s="97">
        <v>2</v>
      </c>
      <c r="B6" s="98" t="s">
        <v>267</v>
      </c>
      <c r="C6" s="121">
        <v>28</v>
      </c>
      <c r="E6" s="117"/>
    </row>
    <row r="7" spans="1:5" x14ac:dyDescent="0.3">
      <c r="A7" s="97">
        <v>3</v>
      </c>
      <c r="B7" s="98" t="s">
        <v>268</v>
      </c>
      <c r="C7" s="121">
        <v>24</v>
      </c>
      <c r="E7" s="117"/>
    </row>
    <row r="8" spans="1:5" s="99" customFormat="1" ht="25.2" customHeight="1" x14ac:dyDescent="0.3">
      <c r="A8" s="97">
        <v>4</v>
      </c>
      <c r="B8" s="98" t="s">
        <v>265</v>
      </c>
      <c r="C8" s="121">
        <v>13</v>
      </c>
      <c r="E8" s="117"/>
    </row>
    <row r="9" spans="1:5" s="99" customFormat="1" ht="25.2" customHeight="1" x14ac:dyDescent="0.3">
      <c r="A9" s="97">
        <v>5</v>
      </c>
      <c r="B9" s="98" t="s">
        <v>480</v>
      </c>
      <c r="C9" s="121">
        <v>13</v>
      </c>
      <c r="E9" s="117"/>
    </row>
    <row r="10" spans="1:5" s="99" customFormat="1" x14ac:dyDescent="0.3">
      <c r="A10" s="97">
        <v>6</v>
      </c>
      <c r="B10" s="98" t="s">
        <v>296</v>
      </c>
      <c r="C10" s="121">
        <v>10</v>
      </c>
      <c r="E10" s="117"/>
    </row>
    <row r="11" spans="1:5" s="99" customFormat="1" ht="25.2" customHeight="1" x14ac:dyDescent="0.3">
      <c r="A11" s="97">
        <v>7</v>
      </c>
      <c r="B11" s="98" t="s">
        <v>281</v>
      </c>
      <c r="C11" s="121">
        <v>9</v>
      </c>
      <c r="E11" s="117"/>
    </row>
    <row r="12" spans="1:5" s="99" customFormat="1" x14ac:dyDescent="0.3">
      <c r="A12" s="97">
        <v>8</v>
      </c>
      <c r="B12" s="98" t="s">
        <v>277</v>
      </c>
      <c r="C12" s="121">
        <v>9</v>
      </c>
      <c r="E12" s="117"/>
    </row>
    <row r="13" spans="1:5" s="99" customFormat="1" ht="25.2" customHeight="1" x14ac:dyDescent="0.3">
      <c r="A13" s="97">
        <v>9</v>
      </c>
      <c r="B13" s="98" t="s">
        <v>278</v>
      </c>
      <c r="C13" s="121">
        <v>8</v>
      </c>
      <c r="E13" s="117"/>
    </row>
    <row r="14" spans="1:5" s="99" customFormat="1" ht="25.2" customHeight="1" x14ac:dyDescent="0.3">
      <c r="A14" s="97">
        <v>10</v>
      </c>
      <c r="B14" s="98" t="s">
        <v>481</v>
      </c>
      <c r="C14" s="121">
        <v>7</v>
      </c>
      <c r="E14" s="117"/>
    </row>
    <row r="15" spans="1:5" s="99" customFormat="1" ht="25.2" customHeight="1" x14ac:dyDescent="0.3">
      <c r="A15" s="97">
        <v>11</v>
      </c>
      <c r="B15" s="98" t="s">
        <v>482</v>
      </c>
      <c r="C15" s="121">
        <v>6</v>
      </c>
      <c r="E15" s="117"/>
    </row>
    <row r="16" spans="1:5" s="99" customFormat="1" ht="25.2" customHeight="1" x14ac:dyDescent="0.3">
      <c r="A16" s="97">
        <v>12</v>
      </c>
      <c r="B16" s="98" t="s">
        <v>299</v>
      </c>
      <c r="C16" s="121">
        <v>6</v>
      </c>
      <c r="E16" s="117"/>
    </row>
    <row r="17" spans="1:5" s="99" customFormat="1" ht="25.2" customHeight="1" x14ac:dyDescent="0.3">
      <c r="A17" s="97">
        <v>13</v>
      </c>
      <c r="B17" s="98" t="s">
        <v>301</v>
      </c>
      <c r="C17" s="121">
        <v>5</v>
      </c>
      <c r="E17" s="117"/>
    </row>
    <row r="18" spans="1:5" s="99" customFormat="1" ht="25.2" customHeight="1" x14ac:dyDescent="0.3">
      <c r="A18" s="97">
        <v>14</v>
      </c>
      <c r="B18" s="98" t="s">
        <v>275</v>
      </c>
      <c r="C18" s="121">
        <v>5</v>
      </c>
      <c r="E18" s="117"/>
    </row>
    <row r="19" spans="1:5" s="99" customFormat="1" ht="25.2" customHeight="1" x14ac:dyDescent="0.3">
      <c r="A19" s="97">
        <v>15</v>
      </c>
      <c r="B19" s="98" t="s">
        <v>483</v>
      </c>
      <c r="C19" s="121">
        <v>5</v>
      </c>
      <c r="E19" s="117"/>
    </row>
    <row r="20" spans="1:5" s="99" customFormat="1" ht="25.2" customHeight="1" x14ac:dyDescent="0.3">
      <c r="A20" s="97">
        <v>16</v>
      </c>
      <c r="B20" s="98" t="s">
        <v>283</v>
      </c>
      <c r="C20" s="121">
        <v>5</v>
      </c>
      <c r="E20" s="117"/>
    </row>
    <row r="21" spans="1:5" s="99" customFormat="1" ht="25.2" customHeight="1" x14ac:dyDescent="0.3">
      <c r="A21" s="97">
        <v>17</v>
      </c>
      <c r="B21" s="98" t="s">
        <v>271</v>
      </c>
      <c r="C21" s="121">
        <v>5</v>
      </c>
      <c r="E21" s="117"/>
    </row>
    <row r="22" spans="1:5" s="99" customFormat="1" ht="25.2" customHeight="1" x14ac:dyDescent="0.3">
      <c r="A22" s="97">
        <v>18</v>
      </c>
      <c r="B22" s="98" t="s">
        <v>279</v>
      </c>
      <c r="C22" s="121">
        <v>5</v>
      </c>
      <c r="E22" s="117"/>
    </row>
    <row r="23" spans="1:5" s="99" customFormat="1" ht="25.2" customHeight="1" x14ac:dyDescent="0.3">
      <c r="A23" s="97">
        <v>19</v>
      </c>
      <c r="B23" s="98" t="s">
        <v>484</v>
      </c>
      <c r="C23" s="121">
        <v>5</v>
      </c>
      <c r="E23" s="117"/>
    </row>
    <row r="24" spans="1:5" s="99" customFormat="1" ht="25.2" customHeight="1" x14ac:dyDescent="0.3">
      <c r="A24" s="97">
        <v>20</v>
      </c>
      <c r="B24" s="98" t="s">
        <v>273</v>
      </c>
      <c r="C24" s="121">
        <v>5</v>
      </c>
      <c r="E24" s="117"/>
    </row>
    <row r="25" spans="1:5" s="99" customFormat="1" x14ac:dyDescent="0.3">
      <c r="A25" s="97">
        <v>21</v>
      </c>
      <c r="B25" s="98" t="s">
        <v>286</v>
      </c>
      <c r="C25" s="121">
        <v>5</v>
      </c>
      <c r="E25" s="117"/>
    </row>
    <row r="26" spans="1:5" s="99" customFormat="1" ht="25.2" customHeight="1" x14ac:dyDescent="0.3">
      <c r="A26" s="97">
        <v>22</v>
      </c>
      <c r="B26" s="98" t="s">
        <v>355</v>
      </c>
      <c r="C26" s="121">
        <v>4</v>
      </c>
      <c r="E26" s="117"/>
    </row>
    <row r="27" spans="1:5" s="99" customFormat="1" ht="25.2" customHeight="1" x14ac:dyDescent="0.3">
      <c r="A27" s="97">
        <v>23</v>
      </c>
      <c r="B27" s="98" t="s">
        <v>485</v>
      </c>
      <c r="C27" s="121">
        <v>4</v>
      </c>
      <c r="E27" s="117"/>
    </row>
    <row r="28" spans="1:5" s="99" customFormat="1" ht="25.2" customHeight="1" x14ac:dyDescent="0.3">
      <c r="A28" s="97">
        <v>24</v>
      </c>
      <c r="B28" s="98" t="s">
        <v>292</v>
      </c>
      <c r="C28" s="121">
        <v>4</v>
      </c>
      <c r="E28" s="117"/>
    </row>
    <row r="29" spans="1:5" s="99" customFormat="1" ht="25.2" customHeight="1" x14ac:dyDescent="0.3">
      <c r="A29" s="97">
        <v>25</v>
      </c>
      <c r="B29" s="98" t="s">
        <v>486</v>
      </c>
      <c r="C29" s="121">
        <v>4</v>
      </c>
      <c r="E29" s="117"/>
    </row>
    <row r="30" spans="1:5" s="99" customFormat="1" ht="24.65" customHeight="1" x14ac:dyDescent="0.3">
      <c r="A30" s="97">
        <v>26</v>
      </c>
      <c r="B30" s="98" t="s">
        <v>293</v>
      </c>
      <c r="C30" s="121">
        <v>4</v>
      </c>
      <c r="E30" s="117"/>
    </row>
    <row r="31" spans="1:5" s="99" customFormat="1" x14ac:dyDescent="0.3">
      <c r="A31" s="97">
        <v>27</v>
      </c>
      <c r="B31" s="98" t="s">
        <v>270</v>
      </c>
      <c r="C31" s="121">
        <v>4</v>
      </c>
      <c r="E31" s="117"/>
    </row>
    <row r="32" spans="1:5" s="99" customFormat="1" ht="24.65" customHeight="1" x14ac:dyDescent="0.3">
      <c r="A32" s="97">
        <v>28</v>
      </c>
      <c r="B32" s="98" t="s">
        <v>380</v>
      </c>
      <c r="C32" s="121">
        <v>4</v>
      </c>
      <c r="E32" s="117"/>
    </row>
    <row r="33" spans="1:5" s="99" customFormat="1" ht="24.65" customHeight="1" x14ac:dyDescent="0.3">
      <c r="A33" s="97">
        <v>29</v>
      </c>
      <c r="B33" s="98" t="s">
        <v>487</v>
      </c>
      <c r="C33" s="121">
        <v>4</v>
      </c>
      <c r="E33" s="117"/>
    </row>
    <row r="34" spans="1:5" s="99" customFormat="1" ht="24.65" customHeight="1" x14ac:dyDescent="0.3">
      <c r="A34" s="97">
        <v>30</v>
      </c>
      <c r="B34" s="98" t="s">
        <v>488</v>
      </c>
      <c r="C34" s="121">
        <v>4</v>
      </c>
      <c r="E34" s="117"/>
    </row>
    <row r="35" spans="1:5" s="99" customFormat="1" x14ac:dyDescent="0.3">
      <c r="A35" s="97">
        <v>31</v>
      </c>
      <c r="B35" s="100" t="s">
        <v>280</v>
      </c>
      <c r="C35" s="116">
        <v>4</v>
      </c>
      <c r="E35" s="117"/>
    </row>
    <row r="36" spans="1:5" s="99" customFormat="1" x14ac:dyDescent="0.3">
      <c r="A36" s="97">
        <v>32</v>
      </c>
      <c r="B36" s="98" t="s">
        <v>489</v>
      </c>
      <c r="C36" s="121">
        <v>3</v>
      </c>
      <c r="E36" s="117"/>
    </row>
    <row r="37" spans="1:5" s="99" customFormat="1" ht="24.65" customHeight="1" x14ac:dyDescent="0.3">
      <c r="A37" s="97">
        <v>33</v>
      </c>
      <c r="B37" s="98" t="s">
        <v>284</v>
      </c>
      <c r="C37" s="121">
        <v>3</v>
      </c>
      <c r="E37" s="117"/>
    </row>
    <row r="38" spans="1:5" s="99" customFormat="1" ht="31.05" x14ac:dyDescent="0.3">
      <c r="A38" s="97">
        <v>34</v>
      </c>
      <c r="B38" s="98" t="s">
        <v>490</v>
      </c>
      <c r="C38" s="121">
        <v>3</v>
      </c>
      <c r="E38" s="117"/>
    </row>
    <row r="39" spans="1:5" s="99" customFormat="1" ht="24.65" customHeight="1" x14ac:dyDescent="0.3">
      <c r="A39" s="97">
        <v>35</v>
      </c>
      <c r="B39" s="98" t="s">
        <v>491</v>
      </c>
      <c r="C39" s="121">
        <v>3</v>
      </c>
      <c r="E39" s="117"/>
    </row>
    <row r="40" spans="1:5" s="99" customFormat="1" ht="24.65" customHeight="1" x14ac:dyDescent="0.3">
      <c r="A40" s="97">
        <v>36</v>
      </c>
      <c r="B40" s="98" t="s">
        <v>492</v>
      </c>
      <c r="C40" s="121">
        <v>3</v>
      </c>
      <c r="E40" s="117"/>
    </row>
    <row r="41" spans="1:5" ht="24.65" customHeight="1" x14ac:dyDescent="0.3">
      <c r="A41" s="97">
        <v>37</v>
      </c>
      <c r="B41" s="101" t="s">
        <v>493</v>
      </c>
      <c r="C41" s="121">
        <v>3</v>
      </c>
      <c r="E41" s="117"/>
    </row>
    <row r="42" spans="1:5" ht="31.05" x14ac:dyDescent="0.3">
      <c r="A42" s="97">
        <v>38</v>
      </c>
      <c r="B42" s="103" t="s">
        <v>494</v>
      </c>
      <c r="C42" s="121">
        <v>3</v>
      </c>
      <c r="E42" s="117"/>
    </row>
    <row r="43" spans="1:5" ht="24.65" customHeight="1" x14ac:dyDescent="0.3">
      <c r="A43" s="97">
        <v>39</v>
      </c>
      <c r="B43" s="98" t="s">
        <v>495</v>
      </c>
      <c r="C43" s="121">
        <v>3</v>
      </c>
      <c r="E43" s="117"/>
    </row>
    <row r="44" spans="1:5" ht="24.65" customHeight="1" x14ac:dyDescent="0.3">
      <c r="A44" s="97">
        <v>40</v>
      </c>
      <c r="B44" s="98" t="s">
        <v>302</v>
      </c>
      <c r="C44" s="121">
        <v>3</v>
      </c>
      <c r="E44" s="117"/>
    </row>
    <row r="45" spans="1:5" ht="24.65" customHeight="1" x14ac:dyDescent="0.3">
      <c r="A45" s="97">
        <v>41</v>
      </c>
      <c r="B45" s="98" t="s">
        <v>274</v>
      </c>
      <c r="C45" s="121">
        <v>3</v>
      </c>
      <c r="E45" s="117"/>
    </row>
    <row r="46" spans="1:5" ht="24.65" customHeight="1" x14ac:dyDescent="0.3">
      <c r="A46" s="97">
        <v>42</v>
      </c>
      <c r="B46" s="98" t="s">
        <v>276</v>
      </c>
      <c r="C46" s="121">
        <v>3</v>
      </c>
      <c r="E46" s="117"/>
    </row>
    <row r="47" spans="1:5" ht="31.05" x14ac:dyDescent="0.3">
      <c r="A47" s="97">
        <v>43</v>
      </c>
      <c r="B47" s="104" t="s">
        <v>289</v>
      </c>
      <c r="C47" s="121">
        <v>3</v>
      </c>
      <c r="E47" s="117"/>
    </row>
    <row r="48" spans="1:5" ht="31.05" x14ac:dyDescent="0.3">
      <c r="A48" s="97">
        <v>44</v>
      </c>
      <c r="B48" s="104" t="s">
        <v>290</v>
      </c>
      <c r="C48" s="121">
        <v>3</v>
      </c>
      <c r="E48" s="117"/>
    </row>
    <row r="49" spans="1:5" ht="24.65" customHeight="1" x14ac:dyDescent="0.3">
      <c r="A49" s="97">
        <v>45</v>
      </c>
      <c r="B49" s="104" t="s">
        <v>291</v>
      </c>
      <c r="C49" s="121">
        <v>3</v>
      </c>
      <c r="E49" s="117"/>
    </row>
    <row r="50" spans="1:5" ht="24.65" customHeight="1" x14ac:dyDescent="0.3">
      <c r="A50" s="97">
        <v>46</v>
      </c>
      <c r="B50" s="104" t="s">
        <v>272</v>
      </c>
      <c r="C50" s="121">
        <v>3</v>
      </c>
      <c r="E50" s="117"/>
    </row>
    <row r="51" spans="1:5" ht="24.65" customHeight="1" x14ac:dyDescent="0.3">
      <c r="A51" s="97">
        <v>47</v>
      </c>
      <c r="B51" s="104" t="s">
        <v>316</v>
      </c>
      <c r="C51" s="121">
        <v>3</v>
      </c>
      <c r="E51" s="117"/>
    </row>
    <row r="52" spans="1:5" ht="24.65" customHeight="1" x14ac:dyDescent="0.3">
      <c r="A52" s="97">
        <v>48</v>
      </c>
      <c r="B52" s="104" t="s">
        <v>496</v>
      </c>
      <c r="C52" s="121">
        <v>3</v>
      </c>
      <c r="E52" s="117"/>
    </row>
    <row r="53" spans="1:5" x14ac:dyDescent="0.3">
      <c r="A53" s="97">
        <v>49</v>
      </c>
      <c r="B53" s="104" t="s">
        <v>297</v>
      </c>
      <c r="C53" s="121">
        <v>3</v>
      </c>
      <c r="E53" s="117"/>
    </row>
    <row r="54" spans="1:5" ht="24.65" customHeight="1" x14ac:dyDescent="0.3">
      <c r="A54" s="97">
        <v>50</v>
      </c>
      <c r="B54" s="103" t="s">
        <v>497</v>
      </c>
      <c r="C54" s="121">
        <v>2</v>
      </c>
      <c r="E54" s="117"/>
    </row>
    <row r="55" spans="1:5" x14ac:dyDescent="0.3">
      <c r="C55" s="221"/>
      <c r="E55" s="117"/>
    </row>
    <row r="56" spans="1:5" x14ac:dyDescent="0.3">
      <c r="C56" s="221"/>
      <c r="E56" s="117"/>
    </row>
    <row r="57" spans="1:5" x14ac:dyDescent="0.3">
      <c r="C57" s="221"/>
      <c r="E57" s="117"/>
    </row>
    <row r="58" spans="1:5" x14ac:dyDescent="0.3">
      <c r="C58" s="221"/>
      <c r="E58" s="117"/>
    </row>
    <row r="59" spans="1:5" x14ac:dyDescent="0.3">
      <c r="C59" s="221"/>
      <c r="E59" s="117"/>
    </row>
    <row r="60" spans="1:5" x14ac:dyDescent="0.3">
      <c r="C60" s="221"/>
    </row>
    <row r="61" spans="1:5" x14ac:dyDescent="0.3">
      <c r="C61" s="221"/>
    </row>
    <row r="62" spans="1:5" x14ac:dyDescent="0.3">
      <c r="C62" s="221"/>
    </row>
    <row r="63" spans="1:5" x14ac:dyDescent="0.3">
      <c r="C63" s="221"/>
    </row>
    <row r="64" spans="1:5" x14ac:dyDescent="0.3">
      <c r="C64" s="221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B1" sqref="A1:XFD1048576"/>
    </sheetView>
  </sheetViews>
  <sheetFormatPr defaultRowHeight="17.75" x14ac:dyDescent="0.35"/>
  <cols>
    <col min="1" max="1" width="1.296875" style="23" hidden="1" customWidth="1"/>
    <col min="2" max="2" width="83.69921875" style="23" customWidth="1"/>
    <col min="3" max="3" width="11.296875" style="23" customWidth="1"/>
    <col min="4" max="4" width="11" style="23" customWidth="1"/>
    <col min="5" max="5" width="10.3984375" style="23" customWidth="1"/>
    <col min="6" max="6" width="11" style="23" customWidth="1"/>
    <col min="7" max="7" width="8.796875" style="23"/>
    <col min="8" max="10" width="9.09765625" style="23" customWidth="1"/>
    <col min="11" max="256" width="8.796875" style="23"/>
    <col min="257" max="257" width="0" style="23" hidden="1" customWidth="1"/>
    <col min="258" max="258" width="83.69921875" style="23" customWidth="1"/>
    <col min="259" max="259" width="11.296875" style="23" customWidth="1"/>
    <col min="260" max="260" width="11" style="23" customWidth="1"/>
    <col min="261" max="261" width="10.3984375" style="23" customWidth="1"/>
    <col min="262" max="262" width="11" style="23" customWidth="1"/>
    <col min="263" max="263" width="8.796875" style="23"/>
    <col min="264" max="266" width="9.09765625" style="23" customWidth="1"/>
    <col min="267" max="512" width="8.796875" style="23"/>
    <col min="513" max="513" width="0" style="23" hidden="1" customWidth="1"/>
    <col min="514" max="514" width="83.69921875" style="23" customWidth="1"/>
    <col min="515" max="515" width="11.296875" style="23" customWidth="1"/>
    <col min="516" max="516" width="11" style="23" customWidth="1"/>
    <col min="517" max="517" width="10.3984375" style="23" customWidth="1"/>
    <col min="518" max="518" width="11" style="23" customWidth="1"/>
    <col min="519" max="519" width="8.796875" style="23"/>
    <col min="520" max="522" width="9.09765625" style="23" customWidth="1"/>
    <col min="523" max="768" width="8.796875" style="23"/>
    <col min="769" max="769" width="0" style="23" hidden="1" customWidth="1"/>
    <col min="770" max="770" width="83.69921875" style="23" customWidth="1"/>
    <col min="771" max="771" width="11.296875" style="23" customWidth="1"/>
    <col min="772" max="772" width="11" style="23" customWidth="1"/>
    <col min="773" max="773" width="10.3984375" style="23" customWidth="1"/>
    <col min="774" max="774" width="11" style="23" customWidth="1"/>
    <col min="775" max="775" width="8.796875" style="23"/>
    <col min="776" max="778" width="9.09765625" style="23" customWidth="1"/>
    <col min="779" max="1024" width="8.796875" style="23"/>
    <col min="1025" max="1025" width="0" style="23" hidden="1" customWidth="1"/>
    <col min="1026" max="1026" width="83.69921875" style="23" customWidth="1"/>
    <col min="1027" max="1027" width="11.296875" style="23" customWidth="1"/>
    <col min="1028" max="1028" width="11" style="23" customWidth="1"/>
    <col min="1029" max="1029" width="10.3984375" style="23" customWidth="1"/>
    <col min="1030" max="1030" width="11" style="23" customWidth="1"/>
    <col min="1031" max="1031" width="8.796875" style="23"/>
    <col min="1032" max="1034" width="9.09765625" style="23" customWidth="1"/>
    <col min="1035" max="1280" width="8.796875" style="23"/>
    <col min="1281" max="1281" width="0" style="23" hidden="1" customWidth="1"/>
    <col min="1282" max="1282" width="83.69921875" style="23" customWidth="1"/>
    <col min="1283" max="1283" width="11.296875" style="23" customWidth="1"/>
    <col min="1284" max="1284" width="11" style="23" customWidth="1"/>
    <col min="1285" max="1285" width="10.3984375" style="23" customWidth="1"/>
    <col min="1286" max="1286" width="11" style="23" customWidth="1"/>
    <col min="1287" max="1287" width="8.796875" style="23"/>
    <col min="1288" max="1290" width="9.09765625" style="23" customWidth="1"/>
    <col min="1291" max="1536" width="8.796875" style="23"/>
    <col min="1537" max="1537" width="0" style="23" hidden="1" customWidth="1"/>
    <col min="1538" max="1538" width="83.69921875" style="23" customWidth="1"/>
    <col min="1539" max="1539" width="11.296875" style="23" customWidth="1"/>
    <col min="1540" max="1540" width="11" style="23" customWidth="1"/>
    <col min="1541" max="1541" width="10.3984375" style="23" customWidth="1"/>
    <col min="1542" max="1542" width="11" style="23" customWidth="1"/>
    <col min="1543" max="1543" width="8.796875" style="23"/>
    <col min="1544" max="1546" width="9.09765625" style="23" customWidth="1"/>
    <col min="1547" max="1792" width="8.796875" style="23"/>
    <col min="1793" max="1793" width="0" style="23" hidden="1" customWidth="1"/>
    <col min="1794" max="1794" width="83.69921875" style="23" customWidth="1"/>
    <col min="1795" max="1795" width="11.296875" style="23" customWidth="1"/>
    <col min="1796" max="1796" width="11" style="23" customWidth="1"/>
    <col min="1797" max="1797" width="10.3984375" style="23" customWidth="1"/>
    <col min="1798" max="1798" width="11" style="23" customWidth="1"/>
    <col min="1799" max="1799" width="8.796875" style="23"/>
    <col min="1800" max="1802" width="9.09765625" style="23" customWidth="1"/>
    <col min="1803" max="2048" width="8.796875" style="23"/>
    <col min="2049" max="2049" width="0" style="23" hidden="1" customWidth="1"/>
    <col min="2050" max="2050" width="83.69921875" style="23" customWidth="1"/>
    <col min="2051" max="2051" width="11.296875" style="23" customWidth="1"/>
    <col min="2052" max="2052" width="11" style="23" customWidth="1"/>
    <col min="2053" max="2053" width="10.3984375" style="23" customWidth="1"/>
    <col min="2054" max="2054" width="11" style="23" customWidth="1"/>
    <col min="2055" max="2055" width="8.796875" style="23"/>
    <col min="2056" max="2058" width="9.09765625" style="23" customWidth="1"/>
    <col min="2059" max="2304" width="8.796875" style="23"/>
    <col min="2305" max="2305" width="0" style="23" hidden="1" customWidth="1"/>
    <col min="2306" max="2306" width="83.69921875" style="23" customWidth="1"/>
    <col min="2307" max="2307" width="11.296875" style="23" customWidth="1"/>
    <col min="2308" max="2308" width="11" style="23" customWidth="1"/>
    <col min="2309" max="2309" width="10.3984375" style="23" customWidth="1"/>
    <col min="2310" max="2310" width="11" style="23" customWidth="1"/>
    <col min="2311" max="2311" width="8.796875" style="23"/>
    <col min="2312" max="2314" width="9.09765625" style="23" customWidth="1"/>
    <col min="2315" max="2560" width="8.796875" style="23"/>
    <col min="2561" max="2561" width="0" style="23" hidden="1" customWidth="1"/>
    <col min="2562" max="2562" width="83.69921875" style="23" customWidth="1"/>
    <col min="2563" max="2563" width="11.296875" style="23" customWidth="1"/>
    <col min="2564" max="2564" width="11" style="23" customWidth="1"/>
    <col min="2565" max="2565" width="10.3984375" style="23" customWidth="1"/>
    <col min="2566" max="2566" width="11" style="23" customWidth="1"/>
    <col min="2567" max="2567" width="8.796875" style="23"/>
    <col min="2568" max="2570" width="9.09765625" style="23" customWidth="1"/>
    <col min="2571" max="2816" width="8.796875" style="23"/>
    <col min="2817" max="2817" width="0" style="23" hidden="1" customWidth="1"/>
    <col min="2818" max="2818" width="83.69921875" style="23" customWidth="1"/>
    <col min="2819" max="2819" width="11.296875" style="23" customWidth="1"/>
    <col min="2820" max="2820" width="11" style="23" customWidth="1"/>
    <col min="2821" max="2821" width="10.3984375" style="23" customWidth="1"/>
    <col min="2822" max="2822" width="11" style="23" customWidth="1"/>
    <col min="2823" max="2823" width="8.796875" style="23"/>
    <col min="2824" max="2826" width="9.09765625" style="23" customWidth="1"/>
    <col min="2827" max="3072" width="8.796875" style="23"/>
    <col min="3073" max="3073" width="0" style="23" hidden="1" customWidth="1"/>
    <col min="3074" max="3074" width="83.69921875" style="23" customWidth="1"/>
    <col min="3075" max="3075" width="11.296875" style="23" customWidth="1"/>
    <col min="3076" max="3076" width="11" style="23" customWidth="1"/>
    <col min="3077" max="3077" width="10.3984375" style="23" customWidth="1"/>
    <col min="3078" max="3078" width="11" style="23" customWidth="1"/>
    <col min="3079" max="3079" width="8.796875" style="23"/>
    <col min="3080" max="3082" width="9.09765625" style="23" customWidth="1"/>
    <col min="3083" max="3328" width="8.796875" style="23"/>
    <col min="3329" max="3329" width="0" style="23" hidden="1" customWidth="1"/>
    <col min="3330" max="3330" width="83.69921875" style="23" customWidth="1"/>
    <col min="3331" max="3331" width="11.296875" style="23" customWidth="1"/>
    <col min="3332" max="3332" width="11" style="23" customWidth="1"/>
    <col min="3333" max="3333" width="10.3984375" style="23" customWidth="1"/>
    <col min="3334" max="3334" width="11" style="23" customWidth="1"/>
    <col min="3335" max="3335" width="8.796875" style="23"/>
    <col min="3336" max="3338" width="9.09765625" style="23" customWidth="1"/>
    <col min="3339" max="3584" width="8.796875" style="23"/>
    <col min="3585" max="3585" width="0" style="23" hidden="1" customWidth="1"/>
    <col min="3586" max="3586" width="83.69921875" style="23" customWidth="1"/>
    <col min="3587" max="3587" width="11.296875" style="23" customWidth="1"/>
    <col min="3588" max="3588" width="11" style="23" customWidth="1"/>
    <col min="3589" max="3589" width="10.3984375" style="23" customWidth="1"/>
    <col min="3590" max="3590" width="11" style="23" customWidth="1"/>
    <col min="3591" max="3591" width="8.796875" style="23"/>
    <col min="3592" max="3594" width="9.09765625" style="23" customWidth="1"/>
    <col min="3595" max="3840" width="8.796875" style="23"/>
    <col min="3841" max="3841" width="0" style="23" hidden="1" customWidth="1"/>
    <col min="3842" max="3842" width="83.69921875" style="23" customWidth="1"/>
    <col min="3843" max="3843" width="11.296875" style="23" customWidth="1"/>
    <col min="3844" max="3844" width="11" style="23" customWidth="1"/>
    <col min="3845" max="3845" width="10.3984375" style="23" customWidth="1"/>
    <col min="3846" max="3846" width="11" style="23" customWidth="1"/>
    <col min="3847" max="3847" width="8.796875" style="23"/>
    <col min="3848" max="3850" width="9.09765625" style="23" customWidth="1"/>
    <col min="3851" max="4096" width="8.796875" style="23"/>
    <col min="4097" max="4097" width="0" style="23" hidden="1" customWidth="1"/>
    <col min="4098" max="4098" width="83.69921875" style="23" customWidth="1"/>
    <col min="4099" max="4099" width="11.296875" style="23" customWidth="1"/>
    <col min="4100" max="4100" width="11" style="23" customWidth="1"/>
    <col min="4101" max="4101" width="10.3984375" style="23" customWidth="1"/>
    <col min="4102" max="4102" width="11" style="23" customWidth="1"/>
    <col min="4103" max="4103" width="8.796875" style="23"/>
    <col min="4104" max="4106" width="9.09765625" style="23" customWidth="1"/>
    <col min="4107" max="4352" width="8.796875" style="23"/>
    <col min="4353" max="4353" width="0" style="23" hidden="1" customWidth="1"/>
    <col min="4354" max="4354" width="83.69921875" style="23" customWidth="1"/>
    <col min="4355" max="4355" width="11.296875" style="23" customWidth="1"/>
    <col min="4356" max="4356" width="11" style="23" customWidth="1"/>
    <col min="4357" max="4357" width="10.3984375" style="23" customWidth="1"/>
    <col min="4358" max="4358" width="11" style="23" customWidth="1"/>
    <col min="4359" max="4359" width="8.796875" style="23"/>
    <col min="4360" max="4362" width="9.09765625" style="23" customWidth="1"/>
    <col min="4363" max="4608" width="8.796875" style="23"/>
    <col min="4609" max="4609" width="0" style="23" hidden="1" customWidth="1"/>
    <col min="4610" max="4610" width="83.69921875" style="23" customWidth="1"/>
    <col min="4611" max="4611" width="11.296875" style="23" customWidth="1"/>
    <col min="4612" max="4612" width="11" style="23" customWidth="1"/>
    <col min="4613" max="4613" width="10.3984375" style="23" customWidth="1"/>
    <col min="4614" max="4614" width="11" style="23" customWidth="1"/>
    <col min="4615" max="4615" width="8.796875" style="23"/>
    <col min="4616" max="4618" width="9.09765625" style="23" customWidth="1"/>
    <col min="4619" max="4864" width="8.796875" style="23"/>
    <col min="4865" max="4865" width="0" style="23" hidden="1" customWidth="1"/>
    <col min="4866" max="4866" width="83.69921875" style="23" customWidth="1"/>
    <col min="4867" max="4867" width="11.296875" style="23" customWidth="1"/>
    <col min="4868" max="4868" width="11" style="23" customWidth="1"/>
    <col min="4869" max="4869" width="10.3984375" style="23" customWidth="1"/>
    <col min="4870" max="4870" width="11" style="23" customWidth="1"/>
    <col min="4871" max="4871" width="8.796875" style="23"/>
    <col min="4872" max="4874" width="9.09765625" style="23" customWidth="1"/>
    <col min="4875" max="5120" width="8.796875" style="23"/>
    <col min="5121" max="5121" width="0" style="23" hidden="1" customWidth="1"/>
    <col min="5122" max="5122" width="83.69921875" style="23" customWidth="1"/>
    <col min="5123" max="5123" width="11.296875" style="23" customWidth="1"/>
    <col min="5124" max="5124" width="11" style="23" customWidth="1"/>
    <col min="5125" max="5125" width="10.3984375" style="23" customWidth="1"/>
    <col min="5126" max="5126" width="11" style="23" customWidth="1"/>
    <col min="5127" max="5127" width="8.796875" style="23"/>
    <col min="5128" max="5130" width="9.09765625" style="23" customWidth="1"/>
    <col min="5131" max="5376" width="8.796875" style="23"/>
    <col min="5377" max="5377" width="0" style="23" hidden="1" customWidth="1"/>
    <col min="5378" max="5378" width="83.69921875" style="23" customWidth="1"/>
    <col min="5379" max="5379" width="11.296875" style="23" customWidth="1"/>
    <col min="5380" max="5380" width="11" style="23" customWidth="1"/>
    <col min="5381" max="5381" width="10.3984375" style="23" customWidth="1"/>
    <col min="5382" max="5382" width="11" style="23" customWidth="1"/>
    <col min="5383" max="5383" width="8.796875" style="23"/>
    <col min="5384" max="5386" width="9.09765625" style="23" customWidth="1"/>
    <col min="5387" max="5632" width="8.796875" style="23"/>
    <col min="5633" max="5633" width="0" style="23" hidden="1" customWidth="1"/>
    <col min="5634" max="5634" width="83.69921875" style="23" customWidth="1"/>
    <col min="5635" max="5635" width="11.296875" style="23" customWidth="1"/>
    <col min="5636" max="5636" width="11" style="23" customWidth="1"/>
    <col min="5637" max="5637" width="10.3984375" style="23" customWidth="1"/>
    <col min="5638" max="5638" width="11" style="23" customWidth="1"/>
    <col min="5639" max="5639" width="8.796875" style="23"/>
    <col min="5640" max="5642" width="9.09765625" style="23" customWidth="1"/>
    <col min="5643" max="5888" width="8.796875" style="23"/>
    <col min="5889" max="5889" width="0" style="23" hidden="1" customWidth="1"/>
    <col min="5890" max="5890" width="83.69921875" style="23" customWidth="1"/>
    <col min="5891" max="5891" width="11.296875" style="23" customWidth="1"/>
    <col min="5892" max="5892" width="11" style="23" customWidth="1"/>
    <col min="5893" max="5893" width="10.3984375" style="23" customWidth="1"/>
    <col min="5894" max="5894" width="11" style="23" customWidth="1"/>
    <col min="5895" max="5895" width="8.796875" style="23"/>
    <col min="5896" max="5898" width="9.09765625" style="23" customWidth="1"/>
    <col min="5899" max="6144" width="8.796875" style="23"/>
    <col min="6145" max="6145" width="0" style="23" hidden="1" customWidth="1"/>
    <col min="6146" max="6146" width="83.69921875" style="23" customWidth="1"/>
    <col min="6147" max="6147" width="11.296875" style="23" customWidth="1"/>
    <col min="6148" max="6148" width="11" style="23" customWidth="1"/>
    <col min="6149" max="6149" width="10.3984375" style="23" customWidth="1"/>
    <col min="6150" max="6150" width="11" style="23" customWidth="1"/>
    <col min="6151" max="6151" width="8.796875" style="23"/>
    <col min="6152" max="6154" width="9.09765625" style="23" customWidth="1"/>
    <col min="6155" max="6400" width="8.796875" style="23"/>
    <col min="6401" max="6401" width="0" style="23" hidden="1" customWidth="1"/>
    <col min="6402" max="6402" width="83.69921875" style="23" customWidth="1"/>
    <col min="6403" max="6403" width="11.296875" style="23" customWidth="1"/>
    <col min="6404" max="6404" width="11" style="23" customWidth="1"/>
    <col min="6405" max="6405" width="10.3984375" style="23" customWidth="1"/>
    <col min="6406" max="6406" width="11" style="23" customWidth="1"/>
    <col min="6407" max="6407" width="8.796875" style="23"/>
    <col min="6408" max="6410" width="9.09765625" style="23" customWidth="1"/>
    <col min="6411" max="6656" width="8.796875" style="23"/>
    <col min="6657" max="6657" width="0" style="23" hidden="1" customWidth="1"/>
    <col min="6658" max="6658" width="83.69921875" style="23" customWidth="1"/>
    <col min="6659" max="6659" width="11.296875" style="23" customWidth="1"/>
    <col min="6660" max="6660" width="11" style="23" customWidth="1"/>
    <col min="6661" max="6661" width="10.3984375" style="23" customWidth="1"/>
    <col min="6662" max="6662" width="11" style="23" customWidth="1"/>
    <col min="6663" max="6663" width="8.796875" style="23"/>
    <col min="6664" max="6666" width="9.09765625" style="23" customWidth="1"/>
    <col min="6667" max="6912" width="8.796875" style="23"/>
    <col min="6913" max="6913" width="0" style="23" hidden="1" customWidth="1"/>
    <col min="6914" max="6914" width="83.69921875" style="23" customWidth="1"/>
    <col min="6915" max="6915" width="11.296875" style="23" customWidth="1"/>
    <col min="6916" max="6916" width="11" style="23" customWidth="1"/>
    <col min="6917" max="6917" width="10.3984375" style="23" customWidth="1"/>
    <col min="6918" max="6918" width="11" style="23" customWidth="1"/>
    <col min="6919" max="6919" width="8.796875" style="23"/>
    <col min="6920" max="6922" width="9.09765625" style="23" customWidth="1"/>
    <col min="6923" max="7168" width="8.796875" style="23"/>
    <col min="7169" max="7169" width="0" style="23" hidden="1" customWidth="1"/>
    <col min="7170" max="7170" width="83.69921875" style="23" customWidth="1"/>
    <col min="7171" max="7171" width="11.296875" style="23" customWidth="1"/>
    <col min="7172" max="7172" width="11" style="23" customWidth="1"/>
    <col min="7173" max="7173" width="10.3984375" style="23" customWidth="1"/>
    <col min="7174" max="7174" width="11" style="23" customWidth="1"/>
    <col min="7175" max="7175" width="8.796875" style="23"/>
    <col min="7176" max="7178" width="9.09765625" style="23" customWidth="1"/>
    <col min="7179" max="7424" width="8.796875" style="23"/>
    <col min="7425" max="7425" width="0" style="23" hidden="1" customWidth="1"/>
    <col min="7426" max="7426" width="83.69921875" style="23" customWidth="1"/>
    <col min="7427" max="7427" width="11.296875" style="23" customWidth="1"/>
    <col min="7428" max="7428" width="11" style="23" customWidth="1"/>
    <col min="7429" max="7429" width="10.3984375" style="23" customWidth="1"/>
    <col min="7430" max="7430" width="11" style="23" customWidth="1"/>
    <col min="7431" max="7431" width="8.796875" style="23"/>
    <col min="7432" max="7434" width="9.09765625" style="23" customWidth="1"/>
    <col min="7435" max="7680" width="8.796875" style="23"/>
    <col min="7681" max="7681" width="0" style="23" hidden="1" customWidth="1"/>
    <col min="7682" max="7682" width="83.69921875" style="23" customWidth="1"/>
    <col min="7683" max="7683" width="11.296875" style="23" customWidth="1"/>
    <col min="7684" max="7684" width="11" style="23" customWidth="1"/>
    <col min="7685" max="7685" width="10.3984375" style="23" customWidth="1"/>
    <col min="7686" max="7686" width="11" style="23" customWidth="1"/>
    <col min="7687" max="7687" width="8.796875" style="23"/>
    <col min="7688" max="7690" width="9.09765625" style="23" customWidth="1"/>
    <col min="7691" max="7936" width="8.796875" style="23"/>
    <col min="7937" max="7937" width="0" style="23" hidden="1" customWidth="1"/>
    <col min="7938" max="7938" width="83.69921875" style="23" customWidth="1"/>
    <col min="7939" max="7939" width="11.296875" style="23" customWidth="1"/>
    <col min="7940" max="7940" width="11" style="23" customWidth="1"/>
    <col min="7941" max="7941" width="10.3984375" style="23" customWidth="1"/>
    <col min="7942" max="7942" width="11" style="23" customWidth="1"/>
    <col min="7943" max="7943" width="8.796875" style="23"/>
    <col min="7944" max="7946" width="9.09765625" style="23" customWidth="1"/>
    <col min="7947" max="8192" width="8.796875" style="23"/>
    <col min="8193" max="8193" width="0" style="23" hidden="1" customWidth="1"/>
    <col min="8194" max="8194" width="83.69921875" style="23" customWidth="1"/>
    <col min="8195" max="8195" width="11.296875" style="23" customWidth="1"/>
    <col min="8196" max="8196" width="11" style="23" customWidth="1"/>
    <col min="8197" max="8197" width="10.3984375" style="23" customWidth="1"/>
    <col min="8198" max="8198" width="11" style="23" customWidth="1"/>
    <col min="8199" max="8199" width="8.796875" style="23"/>
    <col min="8200" max="8202" width="9.09765625" style="23" customWidth="1"/>
    <col min="8203" max="8448" width="8.796875" style="23"/>
    <col min="8449" max="8449" width="0" style="23" hidden="1" customWidth="1"/>
    <col min="8450" max="8450" width="83.69921875" style="23" customWidth="1"/>
    <col min="8451" max="8451" width="11.296875" style="23" customWidth="1"/>
    <col min="8452" max="8452" width="11" style="23" customWidth="1"/>
    <col min="8453" max="8453" width="10.3984375" style="23" customWidth="1"/>
    <col min="8454" max="8454" width="11" style="23" customWidth="1"/>
    <col min="8455" max="8455" width="8.796875" style="23"/>
    <col min="8456" max="8458" width="9.09765625" style="23" customWidth="1"/>
    <col min="8459" max="8704" width="8.796875" style="23"/>
    <col min="8705" max="8705" width="0" style="23" hidden="1" customWidth="1"/>
    <col min="8706" max="8706" width="83.69921875" style="23" customWidth="1"/>
    <col min="8707" max="8707" width="11.296875" style="23" customWidth="1"/>
    <col min="8708" max="8708" width="11" style="23" customWidth="1"/>
    <col min="8709" max="8709" width="10.3984375" style="23" customWidth="1"/>
    <col min="8710" max="8710" width="11" style="23" customWidth="1"/>
    <col min="8711" max="8711" width="8.796875" style="23"/>
    <col min="8712" max="8714" width="9.09765625" style="23" customWidth="1"/>
    <col min="8715" max="8960" width="8.796875" style="23"/>
    <col min="8961" max="8961" width="0" style="23" hidden="1" customWidth="1"/>
    <col min="8962" max="8962" width="83.69921875" style="23" customWidth="1"/>
    <col min="8963" max="8963" width="11.296875" style="23" customWidth="1"/>
    <col min="8964" max="8964" width="11" style="23" customWidth="1"/>
    <col min="8965" max="8965" width="10.3984375" style="23" customWidth="1"/>
    <col min="8966" max="8966" width="11" style="23" customWidth="1"/>
    <col min="8967" max="8967" width="8.796875" style="23"/>
    <col min="8968" max="8970" width="9.09765625" style="23" customWidth="1"/>
    <col min="8971" max="9216" width="8.796875" style="23"/>
    <col min="9217" max="9217" width="0" style="23" hidden="1" customWidth="1"/>
    <col min="9218" max="9218" width="83.69921875" style="23" customWidth="1"/>
    <col min="9219" max="9219" width="11.296875" style="23" customWidth="1"/>
    <col min="9220" max="9220" width="11" style="23" customWidth="1"/>
    <col min="9221" max="9221" width="10.3984375" style="23" customWidth="1"/>
    <col min="9222" max="9222" width="11" style="23" customWidth="1"/>
    <col min="9223" max="9223" width="8.796875" style="23"/>
    <col min="9224" max="9226" width="9.09765625" style="23" customWidth="1"/>
    <col min="9227" max="9472" width="8.796875" style="23"/>
    <col min="9473" max="9473" width="0" style="23" hidden="1" customWidth="1"/>
    <col min="9474" max="9474" width="83.69921875" style="23" customWidth="1"/>
    <col min="9475" max="9475" width="11.296875" style="23" customWidth="1"/>
    <col min="9476" max="9476" width="11" style="23" customWidth="1"/>
    <col min="9477" max="9477" width="10.3984375" style="23" customWidth="1"/>
    <col min="9478" max="9478" width="11" style="23" customWidth="1"/>
    <col min="9479" max="9479" width="8.796875" style="23"/>
    <col min="9480" max="9482" width="9.09765625" style="23" customWidth="1"/>
    <col min="9483" max="9728" width="8.796875" style="23"/>
    <col min="9729" max="9729" width="0" style="23" hidden="1" customWidth="1"/>
    <col min="9730" max="9730" width="83.69921875" style="23" customWidth="1"/>
    <col min="9731" max="9731" width="11.296875" style="23" customWidth="1"/>
    <col min="9732" max="9732" width="11" style="23" customWidth="1"/>
    <col min="9733" max="9733" width="10.3984375" style="23" customWidth="1"/>
    <col min="9734" max="9734" width="11" style="23" customWidth="1"/>
    <col min="9735" max="9735" width="8.796875" style="23"/>
    <col min="9736" max="9738" width="9.09765625" style="23" customWidth="1"/>
    <col min="9739" max="9984" width="8.796875" style="23"/>
    <col min="9985" max="9985" width="0" style="23" hidden="1" customWidth="1"/>
    <col min="9986" max="9986" width="83.69921875" style="23" customWidth="1"/>
    <col min="9987" max="9987" width="11.296875" style="23" customWidth="1"/>
    <col min="9988" max="9988" width="11" style="23" customWidth="1"/>
    <col min="9989" max="9989" width="10.3984375" style="23" customWidth="1"/>
    <col min="9990" max="9990" width="11" style="23" customWidth="1"/>
    <col min="9991" max="9991" width="8.796875" style="23"/>
    <col min="9992" max="9994" width="9.09765625" style="23" customWidth="1"/>
    <col min="9995" max="10240" width="8.796875" style="23"/>
    <col min="10241" max="10241" width="0" style="23" hidden="1" customWidth="1"/>
    <col min="10242" max="10242" width="83.69921875" style="23" customWidth="1"/>
    <col min="10243" max="10243" width="11.296875" style="23" customWidth="1"/>
    <col min="10244" max="10244" width="11" style="23" customWidth="1"/>
    <col min="10245" max="10245" width="10.3984375" style="23" customWidth="1"/>
    <col min="10246" max="10246" width="11" style="23" customWidth="1"/>
    <col min="10247" max="10247" width="8.796875" style="23"/>
    <col min="10248" max="10250" width="9.09765625" style="23" customWidth="1"/>
    <col min="10251" max="10496" width="8.796875" style="23"/>
    <col min="10497" max="10497" width="0" style="23" hidden="1" customWidth="1"/>
    <col min="10498" max="10498" width="83.69921875" style="23" customWidth="1"/>
    <col min="10499" max="10499" width="11.296875" style="23" customWidth="1"/>
    <col min="10500" max="10500" width="11" style="23" customWidth="1"/>
    <col min="10501" max="10501" width="10.3984375" style="23" customWidth="1"/>
    <col min="10502" max="10502" width="11" style="23" customWidth="1"/>
    <col min="10503" max="10503" width="8.796875" style="23"/>
    <col min="10504" max="10506" width="9.09765625" style="23" customWidth="1"/>
    <col min="10507" max="10752" width="8.796875" style="23"/>
    <col min="10753" max="10753" width="0" style="23" hidden="1" customWidth="1"/>
    <col min="10754" max="10754" width="83.69921875" style="23" customWidth="1"/>
    <col min="10755" max="10755" width="11.296875" style="23" customWidth="1"/>
    <col min="10756" max="10756" width="11" style="23" customWidth="1"/>
    <col min="10757" max="10757" width="10.3984375" style="23" customWidth="1"/>
    <col min="10758" max="10758" width="11" style="23" customWidth="1"/>
    <col min="10759" max="10759" width="8.796875" style="23"/>
    <col min="10760" max="10762" width="9.09765625" style="23" customWidth="1"/>
    <col min="10763" max="11008" width="8.796875" style="23"/>
    <col min="11009" max="11009" width="0" style="23" hidden="1" customWidth="1"/>
    <col min="11010" max="11010" width="83.69921875" style="23" customWidth="1"/>
    <col min="11011" max="11011" width="11.296875" style="23" customWidth="1"/>
    <col min="11012" max="11012" width="11" style="23" customWidth="1"/>
    <col min="11013" max="11013" width="10.3984375" style="23" customWidth="1"/>
    <col min="11014" max="11014" width="11" style="23" customWidth="1"/>
    <col min="11015" max="11015" width="8.796875" style="23"/>
    <col min="11016" max="11018" width="9.09765625" style="23" customWidth="1"/>
    <col min="11019" max="11264" width="8.796875" style="23"/>
    <col min="11265" max="11265" width="0" style="23" hidden="1" customWidth="1"/>
    <col min="11266" max="11266" width="83.69921875" style="23" customWidth="1"/>
    <col min="11267" max="11267" width="11.296875" style="23" customWidth="1"/>
    <col min="11268" max="11268" width="11" style="23" customWidth="1"/>
    <col min="11269" max="11269" width="10.3984375" style="23" customWidth="1"/>
    <col min="11270" max="11270" width="11" style="23" customWidth="1"/>
    <col min="11271" max="11271" width="8.796875" style="23"/>
    <col min="11272" max="11274" width="9.09765625" style="23" customWidth="1"/>
    <col min="11275" max="11520" width="8.796875" style="23"/>
    <col min="11521" max="11521" width="0" style="23" hidden="1" customWidth="1"/>
    <col min="11522" max="11522" width="83.69921875" style="23" customWidth="1"/>
    <col min="11523" max="11523" width="11.296875" style="23" customWidth="1"/>
    <col min="11524" max="11524" width="11" style="23" customWidth="1"/>
    <col min="11525" max="11525" width="10.3984375" style="23" customWidth="1"/>
    <col min="11526" max="11526" width="11" style="23" customWidth="1"/>
    <col min="11527" max="11527" width="8.796875" style="23"/>
    <col min="11528" max="11530" width="9.09765625" style="23" customWidth="1"/>
    <col min="11531" max="11776" width="8.796875" style="23"/>
    <col min="11777" max="11777" width="0" style="23" hidden="1" customWidth="1"/>
    <col min="11778" max="11778" width="83.69921875" style="23" customWidth="1"/>
    <col min="11779" max="11779" width="11.296875" style="23" customWidth="1"/>
    <col min="11780" max="11780" width="11" style="23" customWidth="1"/>
    <col min="11781" max="11781" width="10.3984375" style="23" customWidth="1"/>
    <col min="11782" max="11782" width="11" style="23" customWidth="1"/>
    <col min="11783" max="11783" width="8.796875" style="23"/>
    <col min="11784" max="11786" width="9.09765625" style="23" customWidth="1"/>
    <col min="11787" max="12032" width="8.796875" style="23"/>
    <col min="12033" max="12033" width="0" style="23" hidden="1" customWidth="1"/>
    <col min="12034" max="12034" width="83.69921875" style="23" customWidth="1"/>
    <col min="12035" max="12035" width="11.296875" style="23" customWidth="1"/>
    <col min="12036" max="12036" width="11" style="23" customWidth="1"/>
    <col min="12037" max="12037" width="10.3984375" style="23" customWidth="1"/>
    <col min="12038" max="12038" width="11" style="23" customWidth="1"/>
    <col min="12039" max="12039" width="8.796875" style="23"/>
    <col min="12040" max="12042" width="9.09765625" style="23" customWidth="1"/>
    <col min="12043" max="12288" width="8.796875" style="23"/>
    <col min="12289" max="12289" width="0" style="23" hidden="1" customWidth="1"/>
    <col min="12290" max="12290" width="83.69921875" style="23" customWidth="1"/>
    <col min="12291" max="12291" width="11.296875" style="23" customWidth="1"/>
    <col min="12292" max="12292" width="11" style="23" customWidth="1"/>
    <col min="12293" max="12293" width="10.3984375" style="23" customWidth="1"/>
    <col min="12294" max="12294" width="11" style="23" customWidth="1"/>
    <col min="12295" max="12295" width="8.796875" style="23"/>
    <col min="12296" max="12298" width="9.09765625" style="23" customWidth="1"/>
    <col min="12299" max="12544" width="8.796875" style="23"/>
    <col min="12545" max="12545" width="0" style="23" hidden="1" customWidth="1"/>
    <col min="12546" max="12546" width="83.69921875" style="23" customWidth="1"/>
    <col min="12547" max="12547" width="11.296875" style="23" customWidth="1"/>
    <col min="12548" max="12548" width="11" style="23" customWidth="1"/>
    <col min="12549" max="12549" width="10.3984375" style="23" customWidth="1"/>
    <col min="12550" max="12550" width="11" style="23" customWidth="1"/>
    <col min="12551" max="12551" width="8.796875" style="23"/>
    <col min="12552" max="12554" width="9.09765625" style="23" customWidth="1"/>
    <col min="12555" max="12800" width="8.796875" style="23"/>
    <col min="12801" max="12801" width="0" style="23" hidden="1" customWidth="1"/>
    <col min="12802" max="12802" width="83.69921875" style="23" customWidth="1"/>
    <col min="12803" max="12803" width="11.296875" style="23" customWidth="1"/>
    <col min="12804" max="12804" width="11" style="23" customWidth="1"/>
    <col min="12805" max="12805" width="10.3984375" style="23" customWidth="1"/>
    <col min="12806" max="12806" width="11" style="23" customWidth="1"/>
    <col min="12807" max="12807" width="8.796875" style="23"/>
    <col min="12808" max="12810" width="9.09765625" style="23" customWidth="1"/>
    <col min="12811" max="13056" width="8.796875" style="23"/>
    <col min="13057" max="13057" width="0" style="23" hidden="1" customWidth="1"/>
    <col min="13058" max="13058" width="83.69921875" style="23" customWidth="1"/>
    <col min="13059" max="13059" width="11.296875" style="23" customWidth="1"/>
    <col min="13060" max="13060" width="11" style="23" customWidth="1"/>
    <col min="13061" max="13061" width="10.3984375" style="23" customWidth="1"/>
    <col min="13062" max="13062" width="11" style="23" customWidth="1"/>
    <col min="13063" max="13063" width="8.796875" style="23"/>
    <col min="13064" max="13066" width="9.09765625" style="23" customWidth="1"/>
    <col min="13067" max="13312" width="8.796875" style="23"/>
    <col min="13313" max="13313" width="0" style="23" hidden="1" customWidth="1"/>
    <col min="13314" max="13314" width="83.69921875" style="23" customWidth="1"/>
    <col min="13315" max="13315" width="11.296875" style="23" customWidth="1"/>
    <col min="13316" max="13316" width="11" style="23" customWidth="1"/>
    <col min="13317" max="13317" width="10.3984375" style="23" customWidth="1"/>
    <col min="13318" max="13318" width="11" style="23" customWidth="1"/>
    <col min="13319" max="13319" width="8.796875" style="23"/>
    <col min="13320" max="13322" width="9.09765625" style="23" customWidth="1"/>
    <col min="13323" max="13568" width="8.796875" style="23"/>
    <col min="13569" max="13569" width="0" style="23" hidden="1" customWidth="1"/>
    <col min="13570" max="13570" width="83.69921875" style="23" customWidth="1"/>
    <col min="13571" max="13571" width="11.296875" style="23" customWidth="1"/>
    <col min="13572" max="13572" width="11" style="23" customWidth="1"/>
    <col min="13573" max="13573" width="10.3984375" style="23" customWidth="1"/>
    <col min="13574" max="13574" width="11" style="23" customWidth="1"/>
    <col min="13575" max="13575" width="8.796875" style="23"/>
    <col min="13576" max="13578" width="9.09765625" style="23" customWidth="1"/>
    <col min="13579" max="13824" width="8.796875" style="23"/>
    <col min="13825" max="13825" width="0" style="23" hidden="1" customWidth="1"/>
    <col min="13826" max="13826" width="83.69921875" style="23" customWidth="1"/>
    <col min="13827" max="13827" width="11.296875" style="23" customWidth="1"/>
    <col min="13828" max="13828" width="11" style="23" customWidth="1"/>
    <col min="13829" max="13829" width="10.3984375" style="23" customWidth="1"/>
    <col min="13830" max="13830" width="11" style="23" customWidth="1"/>
    <col min="13831" max="13831" width="8.796875" style="23"/>
    <col min="13832" max="13834" width="9.09765625" style="23" customWidth="1"/>
    <col min="13835" max="14080" width="8.796875" style="23"/>
    <col min="14081" max="14081" width="0" style="23" hidden="1" customWidth="1"/>
    <col min="14082" max="14082" width="83.69921875" style="23" customWidth="1"/>
    <col min="14083" max="14083" width="11.296875" style="23" customWidth="1"/>
    <col min="14084" max="14084" width="11" style="23" customWidth="1"/>
    <col min="14085" max="14085" width="10.3984375" style="23" customWidth="1"/>
    <col min="14086" max="14086" width="11" style="23" customWidth="1"/>
    <col min="14087" max="14087" width="8.796875" style="23"/>
    <col min="14088" max="14090" width="9.09765625" style="23" customWidth="1"/>
    <col min="14091" max="14336" width="8.796875" style="23"/>
    <col min="14337" max="14337" width="0" style="23" hidden="1" customWidth="1"/>
    <col min="14338" max="14338" width="83.69921875" style="23" customWidth="1"/>
    <col min="14339" max="14339" width="11.296875" style="23" customWidth="1"/>
    <col min="14340" max="14340" width="11" style="23" customWidth="1"/>
    <col min="14341" max="14341" width="10.3984375" style="23" customWidth="1"/>
    <col min="14342" max="14342" width="11" style="23" customWidth="1"/>
    <col min="14343" max="14343" width="8.796875" style="23"/>
    <col min="14344" max="14346" width="9.09765625" style="23" customWidth="1"/>
    <col min="14347" max="14592" width="8.796875" style="23"/>
    <col min="14593" max="14593" width="0" style="23" hidden="1" customWidth="1"/>
    <col min="14594" max="14594" width="83.69921875" style="23" customWidth="1"/>
    <col min="14595" max="14595" width="11.296875" style="23" customWidth="1"/>
    <col min="14596" max="14596" width="11" style="23" customWidth="1"/>
    <col min="14597" max="14597" width="10.3984375" style="23" customWidth="1"/>
    <col min="14598" max="14598" width="11" style="23" customWidth="1"/>
    <col min="14599" max="14599" width="8.796875" style="23"/>
    <col min="14600" max="14602" width="9.09765625" style="23" customWidth="1"/>
    <col min="14603" max="14848" width="8.796875" style="23"/>
    <col min="14849" max="14849" width="0" style="23" hidden="1" customWidth="1"/>
    <col min="14850" max="14850" width="83.69921875" style="23" customWidth="1"/>
    <col min="14851" max="14851" width="11.296875" style="23" customWidth="1"/>
    <col min="14852" max="14852" width="11" style="23" customWidth="1"/>
    <col min="14853" max="14853" width="10.3984375" style="23" customWidth="1"/>
    <col min="14854" max="14854" width="11" style="23" customWidth="1"/>
    <col min="14855" max="14855" width="8.796875" style="23"/>
    <col min="14856" max="14858" width="9.09765625" style="23" customWidth="1"/>
    <col min="14859" max="15104" width="8.796875" style="23"/>
    <col min="15105" max="15105" width="0" style="23" hidden="1" customWidth="1"/>
    <col min="15106" max="15106" width="83.69921875" style="23" customWidth="1"/>
    <col min="15107" max="15107" width="11.296875" style="23" customWidth="1"/>
    <col min="15108" max="15108" width="11" style="23" customWidth="1"/>
    <col min="15109" max="15109" width="10.3984375" style="23" customWidth="1"/>
    <col min="15110" max="15110" width="11" style="23" customWidth="1"/>
    <col min="15111" max="15111" width="8.796875" style="23"/>
    <col min="15112" max="15114" width="9.09765625" style="23" customWidth="1"/>
    <col min="15115" max="15360" width="8.796875" style="23"/>
    <col min="15361" max="15361" width="0" style="23" hidden="1" customWidth="1"/>
    <col min="15362" max="15362" width="83.69921875" style="23" customWidth="1"/>
    <col min="15363" max="15363" width="11.296875" style="23" customWidth="1"/>
    <col min="15364" max="15364" width="11" style="23" customWidth="1"/>
    <col min="15365" max="15365" width="10.3984375" style="23" customWidth="1"/>
    <col min="15366" max="15366" width="11" style="23" customWidth="1"/>
    <col min="15367" max="15367" width="8.796875" style="23"/>
    <col min="15368" max="15370" width="9.09765625" style="23" customWidth="1"/>
    <col min="15371" max="15616" width="8.796875" style="23"/>
    <col min="15617" max="15617" width="0" style="23" hidden="1" customWidth="1"/>
    <col min="15618" max="15618" width="83.69921875" style="23" customWidth="1"/>
    <col min="15619" max="15619" width="11.296875" style="23" customWidth="1"/>
    <col min="15620" max="15620" width="11" style="23" customWidth="1"/>
    <col min="15621" max="15621" width="10.3984375" style="23" customWidth="1"/>
    <col min="15622" max="15622" width="11" style="23" customWidth="1"/>
    <col min="15623" max="15623" width="8.796875" style="23"/>
    <col min="15624" max="15626" width="9.09765625" style="23" customWidth="1"/>
    <col min="15627" max="15872" width="8.796875" style="23"/>
    <col min="15873" max="15873" width="0" style="23" hidden="1" customWidth="1"/>
    <col min="15874" max="15874" width="83.69921875" style="23" customWidth="1"/>
    <col min="15875" max="15875" width="11.296875" style="23" customWidth="1"/>
    <col min="15876" max="15876" width="11" style="23" customWidth="1"/>
    <col min="15877" max="15877" width="10.3984375" style="23" customWidth="1"/>
    <col min="15878" max="15878" width="11" style="23" customWidth="1"/>
    <col min="15879" max="15879" width="8.796875" style="23"/>
    <col min="15880" max="15882" width="9.09765625" style="23" customWidth="1"/>
    <col min="15883" max="16128" width="8.796875" style="23"/>
    <col min="16129" max="16129" width="0" style="23" hidden="1" customWidth="1"/>
    <col min="16130" max="16130" width="83.69921875" style="23" customWidth="1"/>
    <col min="16131" max="16131" width="11.296875" style="23" customWidth="1"/>
    <col min="16132" max="16132" width="11" style="23" customWidth="1"/>
    <col min="16133" max="16133" width="10.3984375" style="23" customWidth="1"/>
    <col min="16134" max="16134" width="11" style="23" customWidth="1"/>
    <col min="16135" max="16135" width="8.796875" style="23"/>
    <col min="16136" max="16138" width="9.09765625" style="23" customWidth="1"/>
    <col min="16139" max="16384" width="8.796875" style="23"/>
  </cols>
  <sheetData>
    <row r="1" spans="1:14" s="10" customFormat="1" ht="24.8" customHeight="1" x14ac:dyDescent="0.3">
      <c r="A1" s="313" t="s">
        <v>9</v>
      </c>
      <c r="B1" s="313"/>
      <c r="C1" s="313"/>
      <c r="D1" s="313"/>
      <c r="E1" s="313"/>
      <c r="F1" s="313"/>
    </row>
    <row r="2" spans="1:14" s="10" customFormat="1" ht="26.35" customHeight="1" x14ac:dyDescent="0.3">
      <c r="A2" s="11"/>
      <c r="B2" s="312" t="s">
        <v>31</v>
      </c>
      <c r="C2" s="312"/>
      <c r="D2" s="312"/>
      <c r="E2" s="312"/>
      <c r="F2" s="312"/>
    </row>
    <row r="3" spans="1:14" s="1" customFormat="1" ht="15.65" customHeight="1" x14ac:dyDescent="0.3">
      <c r="A3" s="299"/>
      <c r="B3" s="314" t="s">
        <v>5</v>
      </c>
      <c r="C3" s="315"/>
      <c r="D3" s="315"/>
      <c r="E3" s="315"/>
      <c r="F3" s="315"/>
    </row>
    <row r="4" spans="1:14" s="1" customFormat="1" ht="15.65" customHeight="1" x14ac:dyDescent="0.3">
      <c r="A4" s="299"/>
      <c r="B4" s="314" t="s">
        <v>6</v>
      </c>
      <c r="C4" s="315"/>
      <c r="D4" s="315"/>
      <c r="E4" s="315"/>
      <c r="F4" s="315"/>
    </row>
    <row r="5" spans="1:14" s="14" customFormat="1" x14ac:dyDescent="0.3">
      <c r="A5" s="12"/>
      <c r="B5" s="12"/>
      <c r="C5" s="12"/>
      <c r="D5" s="12"/>
      <c r="E5" s="12"/>
      <c r="F5" s="13" t="s">
        <v>7</v>
      </c>
    </row>
    <row r="6" spans="1:14" s="3" customFormat="1" ht="24.8" customHeight="1" x14ac:dyDescent="0.3">
      <c r="A6" s="301"/>
      <c r="B6" s="309"/>
      <c r="C6" s="310" t="s">
        <v>409</v>
      </c>
      <c r="D6" s="310" t="s">
        <v>309</v>
      </c>
      <c r="E6" s="409" t="s">
        <v>8</v>
      </c>
      <c r="F6" s="409"/>
    </row>
    <row r="7" spans="1:14" s="3" customFormat="1" ht="39.049999999999997" customHeight="1" x14ac:dyDescent="0.3">
      <c r="A7" s="301"/>
      <c r="B7" s="309"/>
      <c r="C7" s="310"/>
      <c r="D7" s="310"/>
      <c r="E7" s="410" t="s">
        <v>0</v>
      </c>
      <c r="F7" s="410" t="s">
        <v>3</v>
      </c>
    </row>
    <row r="8" spans="1:14" s="15" customFormat="1" ht="22.15" customHeight="1" x14ac:dyDescent="0.3">
      <c r="B8" s="16" t="s">
        <v>448</v>
      </c>
      <c r="C8" s="17">
        <f>SUM(C10:C18)</f>
        <v>513</v>
      </c>
      <c r="D8" s="17">
        <f>SUM(D10:D18)</f>
        <v>2276</v>
      </c>
      <c r="E8" s="18">
        <f>ROUND(D8/C8*100,1)</f>
        <v>443.7</v>
      </c>
      <c r="F8" s="17">
        <f>D8-C8</f>
        <v>1763</v>
      </c>
      <c r="H8" s="4"/>
      <c r="I8" s="4"/>
      <c r="J8" s="19"/>
      <c r="L8" s="20"/>
      <c r="N8" s="20"/>
    </row>
    <row r="9" spans="1:14" s="15" customFormat="1" ht="22.15" customHeight="1" x14ac:dyDescent="0.3">
      <c r="B9" s="24" t="s">
        <v>32</v>
      </c>
      <c r="C9" s="17"/>
      <c r="D9" s="17"/>
      <c r="E9" s="18"/>
      <c r="F9" s="17"/>
      <c r="H9" s="4"/>
      <c r="I9" s="4"/>
      <c r="J9" s="19"/>
      <c r="L9" s="20"/>
      <c r="N9" s="20"/>
    </row>
    <row r="10" spans="1:14" s="5" customFormat="1" x14ac:dyDescent="0.3">
      <c r="B10" s="22" t="s">
        <v>33</v>
      </c>
      <c r="C10" s="7">
        <v>73</v>
      </c>
      <c r="D10" s="7">
        <v>782</v>
      </c>
      <c r="E10" s="8" t="s">
        <v>452</v>
      </c>
      <c r="F10" s="7">
        <f t="shared" ref="F10:F18" si="0">D10-C10</f>
        <v>709</v>
      </c>
      <c r="H10" s="4"/>
      <c r="I10" s="25"/>
      <c r="J10" s="19"/>
      <c r="K10" s="9"/>
      <c r="L10" s="20"/>
      <c r="N10" s="20"/>
    </row>
    <row r="11" spans="1:14" s="5" customFormat="1" ht="30.6" customHeight="1" x14ac:dyDescent="0.3">
      <c r="B11" s="22" t="s">
        <v>34</v>
      </c>
      <c r="C11" s="7">
        <v>80</v>
      </c>
      <c r="D11" s="7">
        <v>873</v>
      </c>
      <c r="E11" s="8" t="s">
        <v>452</v>
      </c>
      <c r="F11" s="7">
        <f t="shared" si="0"/>
        <v>793</v>
      </c>
      <c r="H11" s="4"/>
      <c r="I11" s="25"/>
      <c r="J11" s="19"/>
      <c r="K11" s="9"/>
      <c r="L11" s="20"/>
      <c r="N11" s="20"/>
    </row>
    <row r="12" spans="1:14" s="5" customFormat="1" ht="30.6" customHeight="1" x14ac:dyDescent="0.3">
      <c r="B12" s="22" t="s">
        <v>35</v>
      </c>
      <c r="C12" s="7">
        <v>121</v>
      </c>
      <c r="D12" s="7">
        <v>268</v>
      </c>
      <c r="E12" s="8" t="s">
        <v>453</v>
      </c>
      <c r="F12" s="7">
        <f t="shared" si="0"/>
        <v>147</v>
      </c>
      <c r="H12" s="4"/>
      <c r="I12" s="25"/>
      <c r="J12" s="19"/>
      <c r="K12" s="9"/>
      <c r="L12" s="20"/>
      <c r="N12" s="20"/>
    </row>
    <row r="13" spans="1:14" s="5" customFormat="1" ht="30.6" customHeight="1" x14ac:dyDescent="0.3">
      <c r="B13" s="22" t="s">
        <v>36</v>
      </c>
      <c r="C13" s="7">
        <v>13</v>
      </c>
      <c r="D13" s="7">
        <v>74</v>
      </c>
      <c r="E13" s="8" t="s">
        <v>454</v>
      </c>
      <c r="F13" s="7">
        <f t="shared" si="0"/>
        <v>61</v>
      </c>
      <c r="H13" s="4"/>
      <c r="I13" s="25"/>
      <c r="J13" s="19"/>
      <c r="K13" s="9"/>
      <c r="L13" s="20"/>
      <c r="N13" s="20"/>
    </row>
    <row r="14" spans="1:14" s="5" customFormat="1" ht="30.6" customHeight="1" x14ac:dyDescent="0.3">
      <c r="B14" s="22" t="s">
        <v>37</v>
      </c>
      <c r="C14" s="7">
        <v>49</v>
      </c>
      <c r="D14" s="7">
        <v>118</v>
      </c>
      <c r="E14" s="8" t="s">
        <v>455</v>
      </c>
      <c r="F14" s="7">
        <f t="shared" si="0"/>
        <v>69</v>
      </c>
      <c r="H14" s="4"/>
      <c r="I14" s="25"/>
      <c r="J14" s="19"/>
      <c r="K14" s="9"/>
      <c r="L14" s="20"/>
      <c r="N14" s="20"/>
    </row>
    <row r="15" spans="1:14" s="5" customFormat="1" ht="35.450000000000003" x14ac:dyDescent="0.3">
      <c r="B15" s="22" t="s">
        <v>38</v>
      </c>
      <c r="C15" s="7">
        <v>3</v>
      </c>
      <c r="D15" s="7">
        <v>1</v>
      </c>
      <c r="E15" s="8">
        <f t="shared" ref="E15:E17" si="1">ROUND(D15/C15*100,1)</f>
        <v>33.299999999999997</v>
      </c>
      <c r="F15" s="7">
        <f t="shared" si="0"/>
        <v>-2</v>
      </c>
      <c r="H15" s="4"/>
      <c r="I15" s="25"/>
      <c r="J15" s="19"/>
      <c r="K15" s="9"/>
      <c r="L15" s="20"/>
      <c r="N15" s="20"/>
    </row>
    <row r="16" spans="1:14" s="5" customFormat="1" ht="30.6" customHeight="1" x14ac:dyDescent="0.3">
      <c r="B16" s="22" t="s">
        <v>39</v>
      </c>
      <c r="C16" s="7">
        <v>16</v>
      </c>
      <c r="D16" s="7">
        <v>14</v>
      </c>
      <c r="E16" s="8">
        <f t="shared" si="1"/>
        <v>87.5</v>
      </c>
      <c r="F16" s="7">
        <f t="shared" si="0"/>
        <v>-2</v>
      </c>
      <c r="H16" s="4"/>
      <c r="I16" s="25"/>
      <c r="J16" s="19"/>
      <c r="K16" s="9"/>
      <c r="L16" s="20"/>
      <c r="N16" s="20"/>
    </row>
    <row r="17" spans="2:14" s="5" customFormat="1" ht="35.450000000000003" x14ac:dyDescent="0.3">
      <c r="B17" s="22" t="s">
        <v>40</v>
      </c>
      <c r="C17" s="7">
        <v>115</v>
      </c>
      <c r="D17" s="7">
        <v>44</v>
      </c>
      <c r="E17" s="8">
        <f t="shared" si="1"/>
        <v>38.299999999999997</v>
      </c>
      <c r="F17" s="7">
        <f t="shared" si="0"/>
        <v>-71</v>
      </c>
      <c r="H17" s="4"/>
      <c r="I17" s="25"/>
      <c r="J17" s="19"/>
      <c r="K17" s="9"/>
      <c r="L17" s="20"/>
      <c r="N17" s="20"/>
    </row>
    <row r="18" spans="2:14" s="5" customFormat="1" ht="30.6" customHeight="1" x14ac:dyDescent="0.3">
      <c r="B18" s="22" t="s">
        <v>41</v>
      </c>
      <c r="C18" s="7">
        <v>43</v>
      </c>
      <c r="D18" s="7">
        <v>102</v>
      </c>
      <c r="E18" s="8" t="s">
        <v>455</v>
      </c>
      <c r="F18" s="7">
        <f t="shared" si="0"/>
        <v>59</v>
      </c>
      <c r="H18" s="4"/>
      <c r="I18" s="25"/>
      <c r="J18" s="19"/>
      <c r="K18" s="9"/>
      <c r="L18" s="20"/>
      <c r="N18" s="20"/>
    </row>
    <row r="19" spans="2:14" x14ac:dyDescent="0.35">
      <c r="H19" s="4"/>
      <c r="I19" s="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sqref="A1:XFD1048576"/>
    </sheetView>
  </sheetViews>
  <sheetFormatPr defaultColWidth="9.09765625" defaultRowHeight="15.55" x14ac:dyDescent="0.3"/>
  <cols>
    <col min="1" max="1" width="3.09765625" style="94" customWidth="1"/>
    <col min="2" max="2" width="52.3984375" style="105" customWidth="1"/>
    <col min="3" max="3" width="21.3984375" style="105" customWidth="1"/>
    <col min="4" max="4" width="22.09765625" style="95" customWidth="1"/>
    <col min="5" max="16384" width="9.09765625" style="95"/>
  </cols>
  <sheetData>
    <row r="1" spans="1:6" ht="62.45" customHeight="1" x14ac:dyDescent="0.3">
      <c r="A1" s="322" t="s">
        <v>354</v>
      </c>
      <c r="B1" s="322"/>
      <c r="C1" s="322"/>
      <c r="D1" s="322"/>
    </row>
    <row r="2" spans="1:6" ht="20.25" customHeight="1" x14ac:dyDescent="0.3">
      <c r="B2" s="322" t="s">
        <v>88</v>
      </c>
      <c r="C2" s="322"/>
      <c r="D2" s="322"/>
    </row>
    <row r="3" spans="1:6" ht="9.6999999999999993" customHeight="1" x14ac:dyDescent="0.3"/>
    <row r="4" spans="1:6" s="96" customFormat="1" ht="63.7" customHeight="1" x14ac:dyDescent="0.3">
      <c r="A4" s="306"/>
      <c r="B4" s="302" t="s">
        <v>89</v>
      </c>
      <c r="C4" s="303" t="s">
        <v>344</v>
      </c>
      <c r="D4" s="305" t="s">
        <v>345</v>
      </c>
    </row>
    <row r="5" spans="1:6" x14ac:dyDescent="0.3">
      <c r="A5" s="97">
        <v>1</v>
      </c>
      <c r="B5" s="98" t="s">
        <v>266</v>
      </c>
      <c r="C5" s="121">
        <v>45</v>
      </c>
      <c r="D5" s="253">
        <v>81.818181818181827</v>
      </c>
      <c r="F5" s="117"/>
    </row>
    <row r="6" spans="1:6" ht="46.55" x14ac:dyDescent="0.3">
      <c r="A6" s="97">
        <v>2</v>
      </c>
      <c r="B6" s="98" t="s">
        <v>267</v>
      </c>
      <c r="C6" s="121">
        <v>20</v>
      </c>
      <c r="D6" s="253">
        <v>71.428571428571431</v>
      </c>
      <c r="F6" s="117"/>
    </row>
    <row r="7" spans="1:6" x14ac:dyDescent="0.3">
      <c r="A7" s="97">
        <v>3</v>
      </c>
      <c r="B7" s="98" t="s">
        <v>268</v>
      </c>
      <c r="C7" s="121">
        <v>17</v>
      </c>
      <c r="D7" s="253">
        <v>70.833333333333343</v>
      </c>
      <c r="F7" s="117"/>
    </row>
    <row r="8" spans="1:6" s="99" customFormat="1" x14ac:dyDescent="0.3">
      <c r="A8" s="97">
        <v>4</v>
      </c>
      <c r="B8" s="98" t="s">
        <v>296</v>
      </c>
      <c r="C8" s="121">
        <v>10</v>
      </c>
      <c r="D8" s="253">
        <v>100</v>
      </c>
      <c r="F8" s="117"/>
    </row>
    <row r="9" spans="1:6" s="99" customFormat="1" x14ac:dyDescent="0.3">
      <c r="A9" s="97">
        <v>5</v>
      </c>
      <c r="B9" s="98" t="s">
        <v>480</v>
      </c>
      <c r="C9" s="121">
        <v>9</v>
      </c>
      <c r="D9" s="253">
        <v>69.230769230769226</v>
      </c>
      <c r="F9" s="117"/>
    </row>
    <row r="10" spans="1:6" s="99" customFormat="1" x14ac:dyDescent="0.3">
      <c r="A10" s="97">
        <v>6</v>
      </c>
      <c r="B10" s="98" t="s">
        <v>277</v>
      </c>
      <c r="C10" s="121">
        <v>9</v>
      </c>
      <c r="D10" s="253">
        <v>100</v>
      </c>
      <c r="F10" s="117"/>
    </row>
    <row r="11" spans="1:6" s="99" customFormat="1" x14ac:dyDescent="0.3">
      <c r="A11" s="97">
        <v>7</v>
      </c>
      <c r="B11" s="98" t="s">
        <v>482</v>
      </c>
      <c r="C11" s="121">
        <v>6</v>
      </c>
      <c r="D11" s="253">
        <v>100</v>
      </c>
      <c r="F11" s="117"/>
    </row>
    <row r="12" spans="1:6" s="99" customFormat="1" ht="31.05" x14ac:dyDescent="0.3">
      <c r="A12" s="97">
        <v>8</v>
      </c>
      <c r="B12" s="98" t="s">
        <v>299</v>
      </c>
      <c r="C12" s="121">
        <v>6</v>
      </c>
      <c r="D12" s="253">
        <v>100</v>
      </c>
      <c r="F12" s="117"/>
    </row>
    <row r="13" spans="1:6" s="99" customFormat="1" ht="31.05" x14ac:dyDescent="0.3">
      <c r="A13" s="97">
        <v>9</v>
      </c>
      <c r="B13" s="98" t="s">
        <v>271</v>
      </c>
      <c r="C13" s="121">
        <v>5</v>
      </c>
      <c r="D13" s="253">
        <v>100</v>
      </c>
      <c r="F13" s="117"/>
    </row>
    <row r="14" spans="1:6" s="99" customFormat="1" x14ac:dyDescent="0.3">
      <c r="A14" s="97">
        <v>10</v>
      </c>
      <c r="B14" s="98" t="s">
        <v>281</v>
      </c>
      <c r="C14" s="121">
        <v>4</v>
      </c>
      <c r="D14" s="253">
        <v>44.444444444444443</v>
      </c>
      <c r="F14" s="117"/>
    </row>
    <row r="15" spans="1:6" s="99" customFormat="1" x14ac:dyDescent="0.3">
      <c r="A15" s="97">
        <v>11</v>
      </c>
      <c r="B15" s="98" t="s">
        <v>275</v>
      </c>
      <c r="C15" s="121">
        <v>4</v>
      </c>
      <c r="D15" s="253">
        <v>80</v>
      </c>
      <c r="F15" s="117"/>
    </row>
    <row r="16" spans="1:6" s="99" customFormat="1" ht="31.05" x14ac:dyDescent="0.3">
      <c r="A16" s="97">
        <v>12</v>
      </c>
      <c r="B16" s="98" t="s">
        <v>483</v>
      </c>
      <c r="C16" s="121">
        <v>4</v>
      </c>
      <c r="D16" s="253">
        <v>80</v>
      </c>
      <c r="F16" s="117"/>
    </row>
    <row r="17" spans="1:6" s="99" customFormat="1" ht="31.05" x14ac:dyDescent="0.3">
      <c r="A17" s="97">
        <v>13</v>
      </c>
      <c r="B17" s="98" t="s">
        <v>270</v>
      </c>
      <c r="C17" s="121">
        <v>4</v>
      </c>
      <c r="D17" s="253">
        <v>100</v>
      </c>
      <c r="F17" s="117"/>
    </row>
    <row r="18" spans="1:6" s="99" customFormat="1" x14ac:dyDescent="0.3">
      <c r="A18" s="97">
        <v>14</v>
      </c>
      <c r="B18" s="98" t="s">
        <v>380</v>
      </c>
      <c r="C18" s="121">
        <v>4</v>
      </c>
      <c r="D18" s="253">
        <v>100</v>
      </c>
      <c r="F18" s="117"/>
    </row>
    <row r="19" spans="1:6" s="99" customFormat="1" ht="46.55" x14ac:dyDescent="0.3">
      <c r="A19" s="97">
        <v>15</v>
      </c>
      <c r="B19" s="98" t="s">
        <v>273</v>
      </c>
      <c r="C19" s="121">
        <v>4</v>
      </c>
      <c r="D19" s="253">
        <v>80</v>
      </c>
      <c r="F19" s="117"/>
    </row>
    <row r="20" spans="1:6" s="99" customFormat="1" x14ac:dyDescent="0.3">
      <c r="A20" s="97">
        <v>16</v>
      </c>
      <c r="B20" s="98" t="s">
        <v>286</v>
      </c>
      <c r="C20" s="121">
        <v>4</v>
      </c>
      <c r="D20" s="253">
        <v>80</v>
      </c>
      <c r="F20" s="117"/>
    </row>
    <row r="21" spans="1:6" s="99" customFormat="1" x14ac:dyDescent="0.3">
      <c r="A21" s="97">
        <v>17</v>
      </c>
      <c r="B21" s="98" t="s">
        <v>481</v>
      </c>
      <c r="C21" s="121">
        <v>3</v>
      </c>
      <c r="D21" s="253">
        <v>42.857142857142854</v>
      </c>
      <c r="F21" s="117"/>
    </row>
    <row r="22" spans="1:6" s="99" customFormat="1" ht="31.05" x14ac:dyDescent="0.3">
      <c r="A22" s="97">
        <v>18</v>
      </c>
      <c r="B22" s="98" t="s">
        <v>490</v>
      </c>
      <c r="C22" s="121">
        <v>3</v>
      </c>
      <c r="D22" s="253">
        <v>100</v>
      </c>
      <c r="F22" s="117"/>
    </row>
    <row r="23" spans="1:6" s="99" customFormat="1" ht="31.05" x14ac:dyDescent="0.3">
      <c r="A23" s="97">
        <v>19</v>
      </c>
      <c r="B23" s="98" t="s">
        <v>491</v>
      </c>
      <c r="C23" s="121">
        <v>3</v>
      </c>
      <c r="D23" s="253">
        <v>100</v>
      </c>
      <c r="F23" s="117"/>
    </row>
    <row r="24" spans="1:6" s="99" customFormat="1" ht="31.05" x14ac:dyDescent="0.3">
      <c r="A24" s="97">
        <v>20</v>
      </c>
      <c r="B24" s="98" t="s">
        <v>301</v>
      </c>
      <c r="C24" s="121">
        <v>3</v>
      </c>
      <c r="D24" s="253">
        <v>60</v>
      </c>
      <c r="F24" s="117"/>
    </row>
    <row r="25" spans="1:6" s="99" customFormat="1" x14ac:dyDescent="0.3">
      <c r="A25" s="97">
        <v>21</v>
      </c>
      <c r="B25" s="98" t="s">
        <v>276</v>
      </c>
      <c r="C25" s="121">
        <v>3</v>
      </c>
      <c r="D25" s="253">
        <v>100</v>
      </c>
      <c r="F25" s="117"/>
    </row>
    <row r="26" spans="1:6" s="99" customFormat="1" ht="31.05" x14ac:dyDescent="0.3">
      <c r="A26" s="97">
        <v>22</v>
      </c>
      <c r="B26" s="98" t="s">
        <v>289</v>
      </c>
      <c r="C26" s="121">
        <v>3</v>
      </c>
      <c r="D26" s="253">
        <v>100</v>
      </c>
      <c r="F26" s="117"/>
    </row>
    <row r="27" spans="1:6" s="99" customFormat="1" ht="31.05" x14ac:dyDescent="0.3">
      <c r="A27" s="97">
        <v>23</v>
      </c>
      <c r="B27" s="98" t="s">
        <v>290</v>
      </c>
      <c r="C27" s="121">
        <v>3</v>
      </c>
      <c r="D27" s="253">
        <v>100</v>
      </c>
      <c r="F27" s="117"/>
    </row>
    <row r="28" spans="1:6" s="99" customFormat="1" x14ac:dyDescent="0.3">
      <c r="A28" s="97">
        <v>24</v>
      </c>
      <c r="B28" s="98" t="s">
        <v>278</v>
      </c>
      <c r="C28" s="121">
        <v>3</v>
      </c>
      <c r="D28" s="253">
        <v>37.5</v>
      </c>
      <c r="F28" s="117"/>
    </row>
    <row r="29" spans="1:6" s="99" customFormat="1" ht="31.05" x14ac:dyDescent="0.3">
      <c r="A29" s="97">
        <v>25</v>
      </c>
      <c r="B29" s="98" t="s">
        <v>279</v>
      </c>
      <c r="C29" s="121">
        <v>3</v>
      </c>
      <c r="D29" s="253">
        <v>60</v>
      </c>
      <c r="F29" s="117"/>
    </row>
    <row r="30" spans="1:6" s="99" customFormat="1" ht="31.05" x14ac:dyDescent="0.3">
      <c r="A30" s="97">
        <v>26</v>
      </c>
      <c r="B30" s="98" t="s">
        <v>484</v>
      </c>
      <c r="C30" s="121">
        <v>3</v>
      </c>
      <c r="D30" s="253">
        <v>60</v>
      </c>
      <c r="F30" s="117"/>
    </row>
    <row r="31" spans="1:6" s="99" customFormat="1" x14ac:dyDescent="0.3">
      <c r="A31" s="97">
        <v>27</v>
      </c>
      <c r="B31" s="98" t="s">
        <v>496</v>
      </c>
      <c r="C31" s="121">
        <v>3</v>
      </c>
      <c r="D31" s="253">
        <v>100</v>
      </c>
      <c r="F31" s="117"/>
    </row>
    <row r="32" spans="1:6" s="99" customFormat="1" x14ac:dyDescent="0.3">
      <c r="A32" s="97">
        <v>28</v>
      </c>
      <c r="B32" s="98" t="s">
        <v>280</v>
      </c>
      <c r="C32" s="121">
        <v>3</v>
      </c>
      <c r="D32" s="253">
        <v>75</v>
      </c>
      <c r="F32" s="117"/>
    </row>
    <row r="33" spans="1:6" s="99" customFormat="1" ht="31.05" x14ac:dyDescent="0.3">
      <c r="A33" s="97">
        <v>29</v>
      </c>
      <c r="B33" s="98" t="s">
        <v>265</v>
      </c>
      <c r="C33" s="121">
        <v>2</v>
      </c>
      <c r="D33" s="253">
        <v>15.384615384615385</v>
      </c>
      <c r="F33" s="117"/>
    </row>
    <row r="34" spans="1:6" s="99" customFormat="1" x14ac:dyDescent="0.3">
      <c r="A34" s="97">
        <v>30</v>
      </c>
      <c r="B34" s="98" t="s">
        <v>498</v>
      </c>
      <c r="C34" s="121">
        <v>2</v>
      </c>
      <c r="D34" s="253">
        <v>100</v>
      </c>
      <c r="F34" s="117"/>
    </row>
    <row r="35" spans="1:6" s="99" customFormat="1" x14ac:dyDescent="0.3">
      <c r="A35" s="97">
        <v>31</v>
      </c>
      <c r="B35" s="100" t="s">
        <v>292</v>
      </c>
      <c r="C35" s="116">
        <v>2</v>
      </c>
      <c r="D35" s="253">
        <v>50</v>
      </c>
      <c r="F35" s="117"/>
    </row>
    <row r="36" spans="1:6" s="99" customFormat="1" x14ac:dyDescent="0.3">
      <c r="A36" s="97">
        <v>32</v>
      </c>
      <c r="B36" s="98" t="s">
        <v>274</v>
      </c>
      <c r="C36" s="121">
        <v>2</v>
      </c>
      <c r="D36" s="253">
        <v>66.666666666666657</v>
      </c>
      <c r="F36" s="117"/>
    </row>
    <row r="37" spans="1:6" s="99" customFormat="1" ht="31.05" x14ac:dyDescent="0.3">
      <c r="A37" s="97">
        <v>33</v>
      </c>
      <c r="B37" s="98" t="s">
        <v>357</v>
      </c>
      <c r="C37" s="121">
        <v>2</v>
      </c>
      <c r="D37" s="253">
        <v>100</v>
      </c>
      <c r="F37" s="117"/>
    </row>
    <row r="38" spans="1:6" s="99" customFormat="1" ht="31.05" x14ac:dyDescent="0.3">
      <c r="A38" s="97">
        <v>34</v>
      </c>
      <c r="B38" s="98" t="s">
        <v>499</v>
      </c>
      <c r="C38" s="121">
        <v>2</v>
      </c>
      <c r="D38" s="253">
        <v>100</v>
      </c>
      <c r="F38" s="117"/>
    </row>
    <row r="39" spans="1:6" s="99" customFormat="1" ht="46.55" x14ac:dyDescent="0.3">
      <c r="A39" s="97">
        <v>35</v>
      </c>
      <c r="B39" s="98" t="s">
        <v>298</v>
      </c>
      <c r="C39" s="121">
        <v>2</v>
      </c>
      <c r="D39" s="253">
        <v>100</v>
      </c>
      <c r="F39" s="117"/>
    </row>
    <row r="40" spans="1:6" s="99" customFormat="1" x14ac:dyDescent="0.3">
      <c r="A40" s="97">
        <v>36</v>
      </c>
      <c r="B40" s="98" t="s">
        <v>283</v>
      </c>
      <c r="C40" s="121">
        <v>2</v>
      </c>
      <c r="D40" s="253">
        <v>40</v>
      </c>
      <c r="F40" s="117"/>
    </row>
    <row r="41" spans="1:6" ht="31.05" x14ac:dyDescent="0.3">
      <c r="A41" s="97">
        <v>37</v>
      </c>
      <c r="B41" s="101" t="s">
        <v>500</v>
      </c>
      <c r="C41" s="121">
        <v>2</v>
      </c>
      <c r="D41" s="254">
        <v>100</v>
      </c>
      <c r="F41" s="117"/>
    </row>
    <row r="42" spans="1:6" x14ac:dyDescent="0.3">
      <c r="A42" s="97">
        <v>38</v>
      </c>
      <c r="B42" s="103" t="s">
        <v>272</v>
      </c>
      <c r="C42" s="121">
        <v>2</v>
      </c>
      <c r="D42" s="254">
        <v>66.666666666666657</v>
      </c>
      <c r="F42" s="117"/>
    </row>
    <row r="43" spans="1:6" x14ac:dyDescent="0.3">
      <c r="A43" s="97">
        <v>39</v>
      </c>
      <c r="B43" s="98" t="s">
        <v>501</v>
      </c>
      <c r="C43" s="121">
        <v>2</v>
      </c>
      <c r="D43" s="254">
        <v>100</v>
      </c>
      <c r="F43" s="117"/>
    </row>
    <row r="44" spans="1:6" x14ac:dyDescent="0.3">
      <c r="A44" s="97">
        <v>40</v>
      </c>
      <c r="B44" s="98" t="s">
        <v>304</v>
      </c>
      <c r="C44" s="121">
        <v>2</v>
      </c>
      <c r="D44" s="254">
        <v>100</v>
      </c>
      <c r="F44" s="117"/>
    </row>
    <row r="45" spans="1:6" ht="46.55" x14ac:dyDescent="0.3">
      <c r="A45" s="97">
        <v>41</v>
      </c>
      <c r="B45" s="98" t="s">
        <v>316</v>
      </c>
      <c r="C45" s="121">
        <v>2</v>
      </c>
      <c r="D45" s="254">
        <v>66.666666666666657</v>
      </c>
      <c r="F45" s="117"/>
    </row>
    <row r="46" spans="1:6" ht="31.05" x14ac:dyDescent="0.3">
      <c r="A46" s="97">
        <v>42</v>
      </c>
      <c r="B46" s="98" t="s">
        <v>487</v>
      </c>
      <c r="C46" s="121">
        <v>2</v>
      </c>
      <c r="D46" s="254">
        <v>50</v>
      </c>
      <c r="F46" s="117"/>
    </row>
    <row r="47" spans="1:6" ht="31.05" x14ac:dyDescent="0.3">
      <c r="A47" s="97">
        <v>43</v>
      </c>
      <c r="B47" s="104" t="s">
        <v>488</v>
      </c>
      <c r="C47" s="121">
        <v>2</v>
      </c>
      <c r="D47" s="254">
        <v>50</v>
      </c>
      <c r="F47" s="117"/>
    </row>
    <row r="48" spans="1:6" x14ac:dyDescent="0.3">
      <c r="A48" s="97">
        <v>44</v>
      </c>
      <c r="B48" s="104" t="s">
        <v>297</v>
      </c>
      <c r="C48" s="121">
        <v>2</v>
      </c>
      <c r="D48" s="254">
        <v>66.666666666666657</v>
      </c>
      <c r="F48" s="117"/>
    </row>
    <row r="49" spans="1:6" x14ac:dyDescent="0.3">
      <c r="A49" s="97">
        <v>45</v>
      </c>
      <c r="B49" s="104" t="s">
        <v>502</v>
      </c>
      <c r="C49" s="121">
        <v>2</v>
      </c>
      <c r="D49" s="254">
        <v>100</v>
      </c>
      <c r="F49" s="117"/>
    </row>
    <row r="50" spans="1:6" x14ac:dyDescent="0.3">
      <c r="A50" s="97">
        <v>46</v>
      </c>
      <c r="B50" s="104" t="s">
        <v>285</v>
      </c>
      <c r="C50" s="121">
        <v>2</v>
      </c>
      <c r="D50" s="254">
        <v>100</v>
      </c>
      <c r="F50" s="117"/>
    </row>
    <row r="51" spans="1:6" ht="31.05" x14ac:dyDescent="0.3">
      <c r="A51" s="97">
        <v>47</v>
      </c>
      <c r="B51" s="104" t="s">
        <v>503</v>
      </c>
      <c r="C51" s="121">
        <v>2</v>
      </c>
      <c r="D51" s="254">
        <v>100</v>
      </c>
      <c r="F51" s="117"/>
    </row>
    <row r="52" spans="1:6" ht="31.05" x14ac:dyDescent="0.3">
      <c r="A52" s="97">
        <v>48</v>
      </c>
      <c r="B52" s="104" t="s">
        <v>300</v>
      </c>
      <c r="C52" s="121">
        <v>2</v>
      </c>
      <c r="D52" s="254">
        <v>100</v>
      </c>
      <c r="F52" s="117"/>
    </row>
    <row r="53" spans="1:6" x14ac:dyDescent="0.3">
      <c r="A53" s="97">
        <v>49</v>
      </c>
      <c r="B53" s="104" t="s">
        <v>489</v>
      </c>
      <c r="C53" s="121">
        <v>1</v>
      </c>
      <c r="D53" s="254">
        <v>33.333333333333329</v>
      </c>
      <c r="F53" s="117"/>
    </row>
    <row r="54" spans="1:6" x14ac:dyDescent="0.3">
      <c r="A54" s="97">
        <v>50</v>
      </c>
      <c r="B54" s="103" t="s">
        <v>497</v>
      </c>
      <c r="C54" s="121">
        <v>1</v>
      </c>
      <c r="D54" s="254">
        <v>50</v>
      </c>
      <c r="F54" s="11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sqref="A1:XFD1048576"/>
    </sheetView>
  </sheetViews>
  <sheetFormatPr defaultColWidth="9.09765625" defaultRowHeight="15.55" x14ac:dyDescent="0.3"/>
  <cols>
    <col min="1" max="1" width="3.09765625" style="94" customWidth="1"/>
    <col min="2" max="2" width="52.3984375" style="105" customWidth="1"/>
    <col min="3" max="3" width="21.3984375" style="105" customWidth="1"/>
    <col min="4" max="4" width="22.09765625" style="95" customWidth="1"/>
    <col min="5" max="6" width="9.09765625" style="95"/>
    <col min="7" max="7" width="38.09765625" style="95" customWidth="1"/>
    <col min="8" max="16384" width="9.09765625" style="95"/>
  </cols>
  <sheetData>
    <row r="1" spans="1:6" ht="64.150000000000006" customHeight="1" x14ac:dyDescent="0.3">
      <c r="A1" s="322" t="s">
        <v>356</v>
      </c>
      <c r="B1" s="322"/>
      <c r="C1" s="322"/>
      <c r="D1" s="322"/>
    </row>
    <row r="2" spans="1:6" ht="20.25" customHeight="1" x14ac:dyDescent="0.3">
      <c r="B2" s="322" t="s">
        <v>88</v>
      </c>
      <c r="C2" s="322"/>
      <c r="D2" s="322"/>
    </row>
    <row r="4" spans="1:6" s="96" customFormat="1" ht="63.7" customHeight="1" x14ac:dyDescent="0.3">
      <c r="A4" s="306"/>
      <c r="B4" s="302" t="s">
        <v>89</v>
      </c>
      <c r="C4" s="303" t="s">
        <v>353</v>
      </c>
      <c r="D4" s="305" t="s">
        <v>345</v>
      </c>
    </row>
    <row r="5" spans="1:6" ht="31.05" x14ac:dyDescent="0.3">
      <c r="A5" s="97">
        <v>1</v>
      </c>
      <c r="B5" s="98" t="s">
        <v>265</v>
      </c>
      <c r="C5" s="121">
        <v>11</v>
      </c>
      <c r="D5" s="253">
        <v>84.615384615384613</v>
      </c>
      <c r="F5" s="117"/>
    </row>
    <row r="6" spans="1:6" x14ac:dyDescent="0.3">
      <c r="A6" s="97">
        <v>2</v>
      </c>
      <c r="B6" s="98" t="s">
        <v>266</v>
      </c>
      <c r="C6" s="121">
        <v>10</v>
      </c>
      <c r="D6" s="253">
        <v>18.181818181818183</v>
      </c>
      <c r="F6" s="117"/>
    </row>
    <row r="7" spans="1:6" ht="46.55" x14ac:dyDescent="0.3">
      <c r="A7" s="97">
        <v>3</v>
      </c>
      <c r="B7" s="98" t="s">
        <v>267</v>
      </c>
      <c r="C7" s="121">
        <v>8</v>
      </c>
      <c r="D7" s="253">
        <v>28.571428571428569</v>
      </c>
      <c r="F7" s="117"/>
    </row>
    <row r="8" spans="1:6" s="99" customFormat="1" x14ac:dyDescent="0.3">
      <c r="A8" s="97">
        <v>4</v>
      </c>
      <c r="B8" s="98" t="s">
        <v>268</v>
      </c>
      <c r="C8" s="121">
        <v>7</v>
      </c>
      <c r="D8" s="253">
        <v>29.166666666666668</v>
      </c>
      <c r="F8" s="117"/>
    </row>
    <row r="9" spans="1:6" s="99" customFormat="1" x14ac:dyDescent="0.3">
      <c r="A9" s="97">
        <v>5</v>
      </c>
      <c r="B9" s="98" t="s">
        <v>281</v>
      </c>
      <c r="C9" s="121">
        <v>5</v>
      </c>
      <c r="D9" s="253">
        <v>55.555555555555557</v>
      </c>
      <c r="F9" s="117"/>
    </row>
    <row r="10" spans="1:6" s="99" customFormat="1" x14ac:dyDescent="0.3">
      <c r="A10" s="97">
        <v>6</v>
      </c>
      <c r="B10" s="98" t="s">
        <v>278</v>
      </c>
      <c r="C10" s="121">
        <v>5</v>
      </c>
      <c r="D10" s="253">
        <v>62.5</v>
      </c>
      <c r="F10" s="117"/>
    </row>
    <row r="11" spans="1:6" s="99" customFormat="1" x14ac:dyDescent="0.3">
      <c r="A11" s="97">
        <v>7</v>
      </c>
      <c r="B11" s="98" t="s">
        <v>480</v>
      </c>
      <c r="C11" s="121">
        <v>4</v>
      </c>
      <c r="D11" s="253">
        <v>30.76923076923077</v>
      </c>
      <c r="F11" s="117"/>
    </row>
    <row r="12" spans="1:6" s="99" customFormat="1" x14ac:dyDescent="0.3">
      <c r="A12" s="97">
        <v>8</v>
      </c>
      <c r="B12" s="98" t="s">
        <v>481</v>
      </c>
      <c r="C12" s="121">
        <v>4</v>
      </c>
      <c r="D12" s="253">
        <v>57.142857142857139</v>
      </c>
      <c r="F12" s="117"/>
    </row>
    <row r="13" spans="1:6" s="99" customFormat="1" x14ac:dyDescent="0.3">
      <c r="A13" s="97">
        <v>9</v>
      </c>
      <c r="B13" s="98" t="s">
        <v>486</v>
      </c>
      <c r="C13" s="121">
        <v>4</v>
      </c>
      <c r="D13" s="253">
        <v>100</v>
      </c>
      <c r="F13" s="117"/>
    </row>
    <row r="14" spans="1:6" s="99" customFormat="1" x14ac:dyDescent="0.3">
      <c r="A14" s="97">
        <v>10</v>
      </c>
      <c r="B14" s="98" t="s">
        <v>283</v>
      </c>
      <c r="C14" s="121">
        <v>3</v>
      </c>
      <c r="D14" s="253">
        <v>60</v>
      </c>
      <c r="F14" s="117"/>
    </row>
    <row r="15" spans="1:6" s="99" customFormat="1" x14ac:dyDescent="0.3">
      <c r="A15" s="97">
        <v>11</v>
      </c>
      <c r="B15" s="98" t="s">
        <v>355</v>
      </c>
      <c r="C15" s="121">
        <v>3</v>
      </c>
      <c r="D15" s="253">
        <v>75</v>
      </c>
      <c r="F15" s="117"/>
    </row>
    <row r="16" spans="1:6" s="99" customFormat="1" ht="31.05" x14ac:dyDescent="0.3">
      <c r="A16" s="97">
        <v>12</v>
      </c>
      <c r="B16" s="98" t="s">
        <v>485</v>
      </c>
      <c r="C16" s="121">
        <v>3</v>
      </c>
      <c r="D16" s="253">
        <v>75</v>
      </c>
      <c r="F16" s="117"/>
    </row>
    <row r="17" spans="1:6" s="99" customFormat="1" ht="31.05" x14ac:dyDescent="0.3">
      <c r="A17" s="97">
        <v>13</v>
      </c>
      <c r="B17" s="98" t="s">
        <v>293</v>
      </c>
      <c r="C17" s="121">
        <v>3</v>
      </c>
      <c r="D17" s="253">
        <v>75</v>
      </c>
      <c r="F17" s="117"/>
    </row>
    <row r="18" spans="1:6" s="99" customFormat="1" x14ac:dyDescent="0.3">
      <c r="A18" s="97">
        <v>14</v>
      </c>
      <c r="B18" s="98" t="s">
        <v>493</v>
      </c>
      <c r="C18" s="121">
        <v>3</v>
      </c>
      <c r="D18" s="253">
        <v>100</v>
      </c>
      <c r="F18" s="117"/>
    </row>
    <row r="19" spans="1:6" s="99" customFormat="1" x14ac:dyDescent="0.3">
      <c r="A19" s="97">
        <v>15</v>
      </c>
      <c r="B19" s="98" t="s">
        <v>291</v>
      </c>
      <c r="C19" s="121">
        <v>3</v>
      </c>
      <c r="D19" s="253">
        <v>100</v>
      </c>
      <c r="F19" s="117"/>
    </row>
    <row r="20" spans="1:6" s="99" customFormat="1" ht="31.05" x14ac:dyDescent="0.3">
      <c r="A20" s="97">
        <v>16</v>
      </c>
      <c r="B20" s="98" t="s">
        <v>301</v>
      </c>
      <c r="C20" s="121">
        <v>2</v>
      </c>
      <c r="D20" s="253">
        <v>40</v>
      </c>
      <c r="F20" s="117"/>
    </row>
    <row r="21" spans="1:6" s="99" customFormat="1" ht="31.05" x14ac:dyDescent="0.3">
      <c r="A21" s="97">
        <v>17</v>
      </c>
      <c r="B21" s="98" t="s">
        <v>279</v>
      </c>
      <c r="C21" s="121">
        <v>2</v>
      </c>
      <c r="D21" s="253">
        <v>40</v>
      </c>
      <c r="F21" s="117"/>
    </row>
    <row r="22" spans="1:6" s="99" customFormat="1" ht="31.05" x14ac:dyDescent="0.3">
      <c r="A22" s="97">
        <v>18</v>
      </c>
      <c r="B22" s="98" t="s">
        <v>484</v>
      </c>
      <c r="C22" s="121">
        <v>2</v>
      </c>
      <c r="D22" s="253">
        <v>40</v>
      </c>
      <c r="F22" s="117"/>
    </row>
    <row r="23" spans="1:6" s="99" customFormat="1" x14ac:dyDescent="0.3">
      <c r="A23" s="97">
        <v>19</v>
      </c>
      <c r="B23" s="98" t="s">
        <v>292</v>
      </c>
      <c r="C23" s="121">
        <v>2</v>
      </c>
      <c r="D23" s="253">
        <v>50</v>
      </c>
      <c r="F23" s="117"/>
    </row>
    <row r="24" spans="1:6" s="99" customFormat="1" ht="31.05" x14ac:dyDescent="0.3">
      <c r="A24" s="97">
        <v>20</v>
      </c>
      <c r="B24" s="98" t="s">
        <v>487</v>
      </c>
      <c r="C24" s="121">
        <v>2</v>
      </c>
      <c r="D24" s="253">
        <v>50</v>
      </c>
      <c r="F24" s="117"/>
    </row>
    <row r="25" spans="1:6" s="99" customFormat="1" ht="31.05" x14ac:dyDescent="0.3">
      <c r="A25" s="97">
        <v>21</v>
      </c>
      <c r="B25" s="98" t="s">
        <v>488</v>
      </c>
      <c r="C25" s="121">
        <v>2</v>
      </c>
      <c r="D25" s="253">
        <v>50</v>
      </c>
      <c r="F25" s="117"/>
    </row>
    <row r="26" spans="1:6" s="99" customFormat="1" x14ac:dyDescent="0.3">
      <c r="A26" s="97">
        <v>22</v>
      </c>
      <c r="B26" s="98" t="s">
        <v>489</v>
      </c>
      <c r="C26" s="121">
        <v>2</v>
      </c>
      <c r="D26" s="253">
        <v>66.666666666666657</v>
      </c>
      <c r="F26" s="117"/>
    </row>
    <row r="27" spans="1:6" s="99" customFormat="1" x14ac:dyDescent="0.3">
      <c r="A27" s="97">
        <v>23</v>
      </c>
      <c r="B27" s="98" t="s">
        <v>284</v>
      </c>
      <c r="C27" s="121">
        <v>2</v>
      </c>
      <c r="D27" s="253">
        <v>66.666666666666657</v>
      </c>
      <c r="F27" s="117"/>
    </row>
    <row r="28" spans="1:6" s="99" customFormat="1" ht="31.05" x14ac:dyDescent="0.3">
      <c r="A28" s="97">
        <v>24</v>
      </c>
      <c r="B28" s="98" t="s">
        <v>492</v>
      </c>
      <c r="C28" s="121">
        <v>2</v>
      </c>
      <c r="D28" s="253">
        <v>66.666666666666657</v>
      </c>
      <c r="F28" s="117"/>
    </row>
    <row r="29" spans="1:6" s="99" customFormat="1" ht="46.55" x14ac:dyDescent="0.3">
      <c r="A29" s="97">
        <v>25</v>
      </c>
      <c r="B29" s="98" t="s">
        <v>494</v>
      </c>
      <c r="C29" s="121">
        <v>2</v>
      </c>
      <c r="D29" s="253">
        <v>66.666666666666657</v>
      </c>
      <c r="F29" s="117"/>
    </row>
    <row r="30" spans="1:6" s="99" customFormat="1" ht="31.05" x14ac:dyDescent="0.3">
      <c r="A30" s="97">
        <v>26</v>
      </c>
      <c r="B30" s="98" t="s">
        <v>495</v>
      </c>
      <c r="C30" s="121">
        <v>2</v>
      </c>
      <c r="D30" s="253">
        <v>66.666666666666657</v>
      </c>
      <c r="F30" s="117"/>
    </row>
    <row r="31" spans="1:6" s="99" customFormat="1" x14ac:dyDescent="0.3">
      <c r="A31" s="97">
        <v>27</v>
      </c>
      <c r="B31" s="98" t="s">
        <v>302</v>
      </c>
      <c r="C31" s="121">
        <v>2</v>
      </c>
      <c r="D31" s="253">
        <v>66.666666666666657</v>
      </c>
      <c r="F31" s="117"/>
    </row>
    <row r="32" spans="1:6" s="99" customFormat="1" ht="31.05" x14ac:dyDescent="0.3">
      <c r="A32" s="97">
        <v>28</v>
      </c>
      <c r="B32" s="98" t="s">
        <v>358</v>
      </c>
      <c r="C32" s="121">
        <v>2</v>
      </c>
      <c r="D32" s="253">
        <v>100</v>
      </c>
      <c r="F32" s="117"/>
    </row>
    <row r="33" spans="1:6" s="99" customFormat="1" x14ac:dyDescent="0.3">
      <c r="A33" s="97">
        <v>29</v>
      </c>
      <c r="B33" s="98" t="s">
        <v>504</v>
      </c>
      <c r="C33" s="121">
        <v>2</v>
      </c>
      <c r="D33" s="253">
        <v>100</v>
      </c>
      <c r="F33" s="117"/>
    </row>
    <row r="34" spans="1:6" s="99" customFormat="1" x14ac:dyDescent="0.3">
      <c r="A34" s="97">
        <v>30</v>
      </c>
      <c r="B34" s="98" t="s">
        <v>305</v>
      </c>
      <c r="C34" s="121">
        <v>2</v>
      </c>
      <c r="D34" s="253">
        <v>100</v>
      </c>
      <c r="F34" s="117"/>
    </row>
    <row r="35" spans="1:6" s="99" customFormat="1" ht="31.05" x14ac:dyDescent="0.3">
      <c r="A35" s="97">
        <v>31</v>
      </c>
      <c r="B35" s="100" t="s">
        <v>303</v>
      </c>
      <c r="C35" s="116">
        <v>2</v>
      </c>
      <c r="D35" s="253">
        <v>100</v>
      </c>
      <c r="F35" s="117"/>
    </row>
    <row r="36" spans="1:6" s="99" customFormat="1" x14ac:dyDescent="0.3">
      <c r="A36" s="97">
        <v>32</v>
      </c>
      <c r="B36" s="98" t="s">
        <v>505</v>
      </c>
      <c r="C36" s="121">
        <v>2</v>
      </c>
      <c r="D36" s="253">
        <v>100</v>
      </c>
      <c r="F36" s="117"/>
    </row>
    <row r="37" spans="1:6" s="99" customFormat="1" ht="31.05" x14ac:dyDescent="0.3">
      <c r="A37" s="97">
        <v>33</v>
      </c>
      <c r="B37" s="98" t="s">
        <v>506</v>
      </c>
      <c r="C37" s="121">
        <v>2</v>
      </c>
      <c r="D37" s="253">
        <v>100</v>
      </c>
      <c r="F37" s="117"/>
    </row>
    <row r="38" spans="1:6" s="99" customFormat="1" x14ac:dyDescent="0.3">
      <c r="A38" s="97">
        <v>34</v>
      </c>
      <c r="B38" s="98" t="s">
        <v>287</v>
      </c>
      <c r="C38" s="121">
        <v>2</v>
      </c>
      <c r="D38" s="253">
        <v>100</v>
      </c>
      <c r="F38" s="117"/>
    </row>
    <row r="39" spans="1:6" s="99" customFormat="1" x14ac:dyDescent="0.3">
      <c r="A39" s="97">
        <v>35</v>
      </c>
      <c r="B39" s="98" t="s">
        <v>507</v>
      </c>
      <c r="C39" s="121">
        <v>2</v>
      </c>
      <c r="D39" s="253">
        <v>100</v>
      </c>
      <c r="F39" s="117"/>
    </row>
    <row r="40" spans="1:6" s="99" customFormat="1" x14ac:dyDescent="0.3">
      <c r="A40" s="97">
        <v>36</v>
      </c>
      <c r="B40" s="98" t="s">
        <v>288</v>
      </c>
      <c r="C40" s="121">
        <v>2</v>
      </c>
      <c r="D40" s="253">
        <v>100</v>
      </c>
      <c r="F40" s="117"/>
    </row>
    <row r="41" spans="1:6" x14ac:dyDescent="0.3">
      <c r="A41" s="97">
        <v>37</v>
      </c>
      <c r="B41" s="101" t="s">
        <v>275</v>
      </c>
      <c r="C41" s="121">
        <v>1</v>
      </c>
      <c r="D41" s="254">
        <v>20</v>
      </c>
      <c r="F41" s="117"/>
    </row>
    <row r="42" spans="1:6" ht="31.05" x14ac:dyDescent="0.3">
      <c r="A42" s="97">
        <v>38</v>
      </c>
      <c r="B42" s="103" t="s">
        <v>483</v>
      </c>
      <c r="C42" s="121">
        <v>1</v>
      </c>
      <c r="D42" s="254">
        <v>20</v>
      </c>
      <c r="F42" s="117"/>
    </row>
    <row r="43" spans="1:6" ht="46.55" x14ac:dyDescent="0.3">
      <c r="A43" s="97">
        <v>39</v>
      </c>
      <c r="B43" s="98" t="s">
        <v>273</v>
      </c>
      <c r="C43" s="121">
        <v>1</v>
      </c>
      <c r="D43" s="254">
        <v>20</v>
      </c>
      <c r="F43" s="117"/>
    </row>
    <row r="44" spans="1:6" x14ac:dyDescent="0.3">
      <c r="A44" s="97">
        <v>40</v>
      </c>
      <c r="B44" s="98" t="s">
        <v>286</v>
      </c>
      <c r="C44" s="121">
        <v>1</v>
      </c>
      <c r="D44" s="254">
        <v>20</v>
      </c>
      <c r="F44" s="117"/>
    </row>
    <row r="45" spans="1:6" x14ac:dyDescent="0.3">
      <c r="A45" s="97">
        <v>41</v>
      </c>
      <c r="B45" s="98" t="s">
        <v>280</v>
      </c>
      <c r="C45" s="121">
        <v>1</v>
      </c>
      <c r="D45" s="254">
        <v>25</v>
      </c>
      <c r="F45" s="117"/>
    </row>
    <row r="46" spans="1:6" x14ac:dyDescent="0.3">
      <c r="A46" s="97">
        <v>42</v>
      </c>
      <c r="B46" s="98" t="s">
        <v>274</v>
      </c>
      <c r="C46" s="121">
        <v>1</v>
      </c>
      <c r="D46" s="254">
        <v>33.333333333333329</v>
      </c>
      <c r="F46" s="117"/>
    </row>
    <row r="47" spans="1:6" x14ac:dyDescent="0.3">
      <c r="A47" s="97">
        <v>43</v>
      </c>
      <c r="B47" s="104" t="s">
        <v>272</v>
      </c>
      <c r="C47" s="121">
        <v>1</v>
      </c>
      <c r="D47" s="254">
        <v>33.333333333333329</v>
      </c>
      <c r="F47" s="117"/>
    </row>
    <row r="48" spans="1:6" ht="46.55" x14ac:dyDescent="0.3">
      <c r="A48" s="97">
        <v>44</v>
      </c>
      <c r="B48" s="104" t="s">
        <v>316</v>
      </c>
      <c r="C48" s="121">
        <v>1</v>
      </c>
      <c r="D48" s="254">
        <v>33.333333333333329</v>
      </c>
      <c r="F48" s="117"/>
    </row>
    <row r="49" spans="1:6" x14ac:dyDescent="0.3">
      <c r="A49" s="97">
        <v>45</v>
      </c>
      <c r="B49" s="104" t="s">
        <v>297</v>
      </c>
      <c r="C49" s="121">
        <v>1</v>
      </c>
      <c r="D49" s="254">
        <v>33.333333333333329</v>
      </c>
      <c r="F49" s="117"/>
    </row>
    <row r="50" spans="1:6" x14ac:dyDescent="0.3">
      <c r="A50" s="97">
        <v>46</v>
      </c>
      <c r="B50" s="104" t="s">
        <v>497</v>
      </c>
      <c r="C50" s="121">
        <v>1</v>
      </c>
      <c r="D50" s="254">
        <v>50</v>
      </c>
      <c r="F50" s="117"/>
    </row>
    <row r="51" spans="1:6" x14ac:dyDescent="0.3">
      <c r="A51" s="97">
        <v>47</v>
      </c>
      <c r="B51" s="104" t="s">
        <v>508</v>
      </c>
      <c r="C51" s="121">
        <v>1</v>
      </c>
      <c r="D51" s="254">
        <v>50</v>
      </c>
      <c r="F51" s="117"/>
    </row>
    <row r="52" spans="1:6" x14ac:dyDescent="0.3">
      <c r="A52" s="97">
        <v>48</v>
      </c>
      <c r="B52" s="104" t="s">
        <v>509</v>
      </c>
      <c r="C52" s="121">
        <v>1</v>
      </c>
      <c r="D52" s="254">
        <v>50</v>
      </c>
      <c r="F52" s="117"/>
    </row>
    <row r="53" spans="1:6" ht="31.05" x14ac:dyDescent="0.3">
      <c r="A53" s="97">
        <v>49</v>
      </c>
      <c r="B53" s="104" t="s">
        <v>510</v>
      </c>
      <c r="C53" s="121">
        <v>1</v>
      </c>
      <c r="D53" s="254">
        <v>50</v>
      </c>
      <c r="F53" s="117"/>
    </row>
    <row r="54" spans="1:6" x14ac:dyDescent="0.3">
      <c r="A54" s="97">
        <v>50</v>
      </c>
      <c r="B54" s="103" t="s">
        <v>511</v>
      </c>
      <c r="C54" s="121">
        <v>1</v>
      </c>
      <c r="D54" s="254">
        <v>50</v>
      </c>
      <c r="F54" s="117"/>
    </row>
    <row r="55" spans="1:6" x14ac:dyDescent="0.3">
      <c r="C55" s="221"/>
      <c r="D55" s="255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sqref="A1:XFD1048576"/>
    </sheetView>
  </sheetViews>
  <sheetFormatPr defaultRowHeight="15.55" x14ac:dyDescent="0.3"/>
  <cols>
    <col min="1" max="1" width="4.296875" style="153" customWidth="1"/>
    <col min="2" max="2" width="61.3984375" style="105" customWidth="1"/>
    <col min="3" max="3" width="24.69921875" style="96" customWidth="1"/>
    <col min="4" max="224" width="8.796875" style="95"/>
    <col min="225" max="225" width="4.296875" style="95" customWidth="1"/>
    <col min="226" max="226" width="31.09765625" style="95" customWidth="1"/>
    <col min="227" max="229" width="10" style="95" customWidth="1"/>
    <col min="230" max="230" width="10.296875" style="95" customWidth="1"/>
    <col min="231" max="232" width="10" style="95" customWidth="1"/>
    <col min="233" max="480" width="8.796875" style="95"/>
    <col min="481" max="481" width="4.296875" style="95" customWidth="1"/>
    <col min="482" max="482" width="31.09765625" style="95" customWidth="1"/>
    <col min="483" max="485" width="10" style="95" customWidth="1"/>
    <col min="486" max="486" width="10.296875" style="95" customWidth="1"/>
    <col min="487" max="488" width="10" style="95" customWidth="1"/>
    <col min="489" max="736" width="8.796875" style="95"/>
    <col min="737" max="737" width="4.296875" style="95" customWidth="1"/>
    <col min="738" max="738" width="31.09765625" style="95" customWidth="1"/>
    <col min="739" max="741" width="10" style="95" customWidth="1"/>
    <col min="742" max="742" width="10.296875" style="95" customWidth="1"/>
    <col min="743" max="744" width="10" style="95" customWidth="1"/>
    <col min="745" max="992" width="8.796875" style="95"/>
    <col min="993" max="993" width="4.296875" style="95" customWidth="1"/>
    <col min="994" max="994" width="31.09765625" style="95" customWidth="1"/>
    <col min="995" max="997" width="10" style="95" customWidth="1"/>
    <col min="998" max="998" width="10.296875" style="95" customWidth="1"/>
    <col min="999" max="1000" width="10" style="95" customWidth="1"/>
    <col min="1001" max="1248" width="8.796875" style="95"/>
    <col min="1249" max="1249" width="4.296875" style="95" customWidth="1"/>
    <col min="1250" max="1250" width="31.09765625" style="95" customWidth="1"/>
    <col min="1251" max="1253" width="10" style="95" customWidth="1"/>
    <col min="1254" max="1254" width="10.296875" style="95" customWidth="1"/>
    <col min="1255" max="1256" width="10" style="95" customWidth="1"/>
    <col min="1257" max="1504" width="8.796875" style="95"/>
    <col min="1505" max="1505" width="4.296875" style="95" customWidth="1"/>
    <col min="1506" max="1506" width="31.09765625" style="95" customWidth="1"/>
    <col min="1507" max="1509" width="10" style="95" customWidth="1"/>
    <col min="1510" max="1510" width="10.296875" style="95" customWidth="1"/>
    <col min="1511" max="1512" width="10" style="95" customWidth="1"/>
    <col min="1513" max="1760" width="8.796875" style="95"/>
    <col min="1761" max="1761" width="4.296875" style="95" customWidth="1"/>
    <col min="1762" max="1762" width="31.09765625" style="95" customWidth="1"/>
    <col min="1763" max="1765" width="10" style="95" customWidth="1"/>
    <col min="1766" max="1766" width="10.296875" style="95" customWidth="1"/>
    <col min="1767" max="1768" width="10" style="95" customWidth="1"/>
    <col min="1769" max="2016" width="8.796875" style="95"/>
    <col min="2017" max="2017" width="4.296875" style="95" customWidth="1"/>
    <col min="2018" max="2018" width="31.09765625" style="95" customWidth="1"/>
    <col min="2019" max="2021" width="10" style="95" customWidth="1"/>
    <col min="2022" max="2022" width="10.296875" style="95" customWidth="1"/>
    <col min="2023" max="2024" width="10" style="95" customWidth="1"/>
    <col min="2025" max="2272" width="8.796875" style="95"/>
    <col min="2273" max="2273" width="4.296875" style="95" customWidth="1"/>
    <col min="2274" max="2274" width="31.09765625" style="95" customWidth="1"/>
    <col min="2275" max="2277" width="10" style="95" customWidth="1"/>
    <col min="2278" max="2278" width="10.296875" style="95" customWidth="1"/>
    <col min="2279" max="2280" width="10" style="95" customWidth="1"/>
    <col min="2281" max="2528" width="8.796875" style="95"/>
    <col min="2529" max="2529" width="4.296875" style="95" customWidth="1"/>
    <col min="2530" max="2530" width="31.09765625" style="95" customWidth="1"/>
    <col min="2531" max="2533" width="10" style="95" customWidth="1"/>
    <col min="2534" max="2534" width="10.296875" style="95" customWidth="1"/>
    <col min="2535" max="2536" width="10" style="95" customWidth="1"/>
    <col min="2537" max="2784" width="8.796875" style="95"/>
    <col min="2785" max="2785" width="4.296875" style="95" customWidth="1"/>
    <col min="2786" max="2786" width="31.09765625" style="95" customWidth="1"/>
    <col min="2787" max="2789" width="10" style="95" customWidth="1"/>
    <col min="2790" max="2790" width="10.296875" style="95" customWidth="1"/>
    <col min="2791" max="2792" width="10" style="95" customWidth="1"/>
    <col min="2793" max="3040" width="8.796875" style="95"/>
    <col min="3041" max="3041" width="4.296875" style="95" customWidth="1"/>
    <col min="3042" max="3042" width="31.09765625" style="95" customWidth="1"/>
    <col min="3043" max="3045" width="10" style="95" customWidth="1"/>
    <col min="3046" max="3046" width="10.296875" style="95" customWidth="1"/>
    <col min="3047" max="3048" width="10" style="95" customWidth="1"/>
    <col min="3049" max="3296" width="8.796875" style="95"/>
    <col min="3297" max="3297" width="4.296875" style="95" customWidth="1"/>
    <col min="3298" max="3298" width="31.09765625" style="95" customWidth="1"/>
    <col min="3299" max="3301" width="10" style="95" customWidth="1"/>
    <col min="3302" max="3302" width="10.296875" style="95" customWidth="1"/>
    <col min="3303" max="3304" width="10" style="95" customWidth="1"/>
    <col min="3305" max="3552" width="8.796875" style="95"/>
    <col min="3553" max="3553" width="4.296875" style="95" customWidth="1"/>
    <col min="3554" max="3554" width="31.09765625" style="95" customWidth="1"/>
    <col min="3555" max="3557" width="10" style="95" customWidth="1"/>
    <col min="3558" max="3558" width="10.296875" style="95" customWidth="1"/>
    <col min="3559" max="3560" width="10" style="95" customWidth="1"/>
    <col min="3561" max="3808" width="8.796875" style="95"/>
    <col min="3809" max="3809" width="4.296875" style="95" customWidth="1"/>
    <col min="3810" max="3810" width="31.09765625" style="95" customWidth="1"/>
    <col min="3811" max="3813" width="10" style="95" customWidth="1"/>
    <col min="3814" max="3814" width="10.296875" style="95" customWidth="1"/>
    <col min="3815" max="3816" width="10" style="95" customWidth="1"/>
    <col min="3817" max="4064" width="8.796875" style="95"/>
    <col min="4065" max="4065" width="4.296875" style="95" customWidth="1"/>
    <col min="4066" max="4066" width="31.09765625" style="95" customWidth="1"/>
    <col min="4067" max="4069" width="10" style="95" customWidth="1"/>
    <col min="4070" max="4070" width="10.296875" style="95" customWidth="1"/>
    <col min="4071" max="4072" width="10" style="95" customWidth="1"/>
    <col min="4073" max="4320" width="8.796875" style="95"/>
    <col min="4321" max="4321" width="4.296875" style="95" customWidth="1"/>
    <col min="4322" max="4322" width="31.09765625" style="95" customWidth="1"/>
    <col min="4323" max="4325" width="10" style="95" customWidth="1"/>
    <col min="4326" max="4326" width="10.296875" style="95" customWidth="1"/>
    <col min="4327" max="4328" width="10" style="95" customWidth="1"/>
    <col min="4329" max="4576" width="8.796875" style="95"/>
    <col min="4577" max="4577" width="4.296875" style="95" customWidth="1"/>
    <col min="4578" max="4578" width="31.09765625" style="95" customWidth="1"/>
    <col min="4579" max="4581" width="10" style="95" customWidth="1"/>
    <col min="4582" max="4582" width="10.296875" style="95" customWidth="1"/>
    <col min="4583" max="4584" width="10" style="95" customWidth="1"/>
    <col min="4585" max="4832" width="8.796875" style="95"/>
    <col min="4833" max="4833" width="4.296875" style="95" customWidth="1"/>
    <col min="4834" max="4834" width="31.09765625" style="95" customWidth="1"/>
    <col min="4835" max="4837" width="10" style="95" customWidth="1"/>
    <col min="4838" max="4838" width="10.296875" style="95" customWidth="1"/>
    <col min="4839" max="4840" width="10" style="95" customWidth="1"/>
    <col min="4841" max="5088" width="8.796875" style="95"/>
    <col min="5089" max="5089" width="4.296875" style="95" customWidth="1"/>
    <col min="5090" max="5090" width="31.09765625" style="95" customWidth="1"/>
    <col min="5091" max="5093" width="10" style="95" customWidth="1"/>
    <col min="5094" max="5094" width="10.296875" style="95" customWidth="1"/>
    <col min="5095" max="5096" width="10" style="95" customWidth="1"/>
    <col min="5097" max="5344" width="8.796875" style="95"/>
    <col min="5345" max="5345" width="4.296875" style="95" customWidth="1"/>
    <col min="5346" max="5346" width="31.09765625" style="95" customWidth="1"/>
    <col min="5347" max="5349" width="10" style="95" customWidth="1"/>
    <col min="5350" max="5350" width="10.296875" style="95" customWidth="1"/>
    <col min="5351" max="5352" width="10" style="95" customWidth="1"/>
    <col min="5353" max="5600" width="8.796875" style="95"/>
    <col min="5601" max="5601" width="4.296875" style="95" customWidth="1"/>
    <col min="5602" max="5602" width="31.09765625" style="95" customWidth="1"/>
    <col min="5603" max="5605" width="10" style="95" customWidth="1"/>
    <col min="5606" max="5606" width="10.296875" style="95" customWidth="1"/>
    <col min="5607" max="5608" width="10" style="95" customWidth="1"/>
    <col min="5609" max="5856" width="8.796875" style="95"/>
    <col min="5857" max="5857" width="4.296875" style="95" customWidth="1"/>
    <col min="5858" max="5858" width="31.09765625" style="95" customWidth="1"/>
    <col min="5859" max="5861" width="10" style="95" customWidth="1"/>
    <col min="5862" max="5862" width="10.296875" style="95" customWidth="1"/>
    <col min="5863" max="5864" width="10" style="95" customWidth="1"/>
    <col min="5865" max="6112" width="8.796875" style="95"/>
    <col min="6113" max="6113" width="4.296875" style="95" customWidth="1"/>
    <col min="6114" max="6114" width="31.09765625" style="95" customWidth="1"/>
    <col min="6115" max="6117" width="10" style="95" customWidth="1"/>
    <col min="6118" max="6118" width="10.296875" style="95" customWidth="1"/>
    <col min="6119" max="6120" width="10" style="95" customWidth="1"/>
    <col min="6121" max="6368" width="8.796875" style="95"/>
    <col min="6369" max="6369" width="4.296875" style="95" customWidth="1"/>
    <col min="6370" max="6370" width="31.09765625" style="95" customWidth="1"/>
    <col min="6371" max="6373" width="10" style="95" customWidth="1"/>
    <col min="6374" max="6374" width="10.296875" style="95" customWidth="1"/>
    <col min="6375" max="6376" width="10" style="95" customWidth="1"/>
    <col min="6377" max="6624" width="8.796875" style="95"/>
    <col min="6625" max="6625" width="4.296875" style="95" customWidth="1"/>
    <col min="6626" max="6626" width="31.09765625" style="95" customWidth="1"/>
    <col min="6627" max="6629" width="10" style="95" customWidth="1"/>
    <col min="6630" max="6630" width="10.296875" style="95" customWidth="1"/>
    <col min="6631" max="6632" width="10" style="95" customWidth="1"/>
    <col min="6633" max="6880" width="8.796875" style="95"/>
    <col min="6881" max="6881" width="4.296875" style="95" customWidth="1"/>
    <col min="6882" max="6882" width="31.09765625" style="95" customWidth="1"/>
    <col min="6883" max="6885" width="10" style="95" customWidth="1"/>
    <col min="6886" max="6886" width="10.296875" style="95" customWidth="1"/>
    <col min="6887" max="6888" width="10" style="95" customWidth="1"/>
    <col min="6889" max="7136" width="8.796875" style="95"/>
    <col min="7137" max="7137" width="4.296875" style="95" customWidth="1"/>
    <col min="7138" max="7138" width="31.09765625" style="95" customWidth="1"/>
    <col min="7139" max="7141" width="10" style="95" customWidth="1"/>
    <col min="7142" max="7142" width="10.296875" style="95" customWidth="1"/>
    <col min="7143" max="7144" width="10" style="95" customWidth="1"/>
    <col min="7145" max="7392" width="8.796875" style="95"/>
    <col min="7393" max="7393" width="4.296875" style="95" customWidth="1"/>
    <col min="7394" max="7394" width="31.09765625" style="95" customWidth="1"/>
    <col min="7395" max="7397" width="10" style="95" customWidth="1"/>
    <col min="7398" max="7398" width="10.296875" style="95" customWidth="1"/>
    <col min="7399" max="7400" width="10" style="95" customWidth="1"/>
    <col min="7401" max="7648" width="8.796875" style="95"/>
    <col min="7649" max="7649" width="4.296875" style="95" customWidth="1"/>
    <col min="7650" max="7650" width="31.09765625" style="95" customWidth="1"/>
    <col min="7651" max="7653" width="10" style="95" customWidth="1"/>
    <col min="7654" max="7654" width="10.296875" style="95" customWidth="1"/>
    <col min="7655" max="7656" width="10" style="95" customWidth="1"/>
    <col min="7657" max="7904" width="8.796875" style="95"/>
    <col min="7905" max="7905" width="4.296875" style="95" customWidth="1"/>
    <col min="7906" max="7906" width="31.09765625" style="95" customWidth="1"/>
    <col min="7907" max="7909" width="10" style="95" customWidth="1"/>
    <col min="7910" max="7910" width="10.296875" style="95" customWidth="1"/>
    <col min="7911" max="7912" width="10" style="95" customWidth="1"/>
    <col min="7913" max="8160" width="8.796875" style="95"/>
    <col min="8161" max="8161" width="4.296875" style="95" customWidth="1"/>
    <col min="8162" max="8162" width="31.09765625" style="95" customWidth="1"/>
    <col min="8163" max="8165" width="10" style="95" customWidth="1"/>
    <col min="8166" max="8166" width="10.296875" style="95" customWidth="1"/>
    <col min="8167" max="8168" width="10" style="95" customWidth="1"/>
    <col min="8169" max="8416" width="8.796875" style="95"/>
    <col min="8417" max="8417" width="4.296875" style="95" customWidth="1"/>
    <col min="8418" max="8418" width="31.09765625" style="95" customWidth="1"/>
    <col min="8419" max="8421" width="10" style="95" customWidth="1"/>
    <col min="8422" max="8422" width="10.296875" style="95" customWidth="1"/>
    <col min="8423" max="8424" width="10" style="95" customWidth="1"/>
    <col min="8425" max="8672" width="8.796875" style="95"/>
    <col min="8673" max="8673" width="4.296875" style="95" customWidth="1"/>
    <col min="8674" max="8674" width="31.09765625" style="95" customWidth="1"/>
    <col min="8675" max="8677" width="10" style="95" customWidth="1"/>
    <col min="8678" max="8678" width="10.296875" style="95" customWidth="1"/>
    <col min="8679" max="8680" width="10" style="95" customWidth="1"/>
    <col min="8681" max="8928" width="8.796875" style="95"/>
    <col min="8929" max="8929" width="4.296875" style="95" customWidth="1"/>
    <col min="8930" max="8930" width="31.09765625" style="95" customWidth="1"/>
    <col min="8931" max="8933" width="10" style="95" customWidth="1"/>
    <col min="8934" max="8934" width="10.296875" style="95" customWidth="1"/>
    <col min="8935" max="8936" width="10" style="95" customWidth="1"/>
    <col min="8937" max="9184" width="8.796875" style="95"/>
    <col min="9185" max="9185" width="4.296875" style="95" customWidth="1"/>
    <col min="9186" max="9186" width="31.09765625" style="95" customWidth="1"/>
    <col min="9187" max="9189" width="10" style="95" customWidth="1"/>
    <col min="9190" max="9190" width="10.296875" style="95" customWidth="1"/>
    <col min="9191" max="9192" width="10" style="95" customWidth="1"/>
    <col min="9193" max="9440" width="8.796875" style="95"/>
    <col min="9441" max="9441" width="4.296875" style="95" customWidth="1"/>
    <col min="9442" max="9442" width="31.09765625" style="95" customWidth="1"/>
    <col min="9443" max="9445" width="10" style="95" customWidth="1"/>
    <col min="9446" max="9446" width="10.296875" style="95" customWidth="1"/>
    <col min="9447" max="9448" width="10" style="95" customWidth="1"/>
    <col min="9449" max="9696" width="8.796875" style="95"/>
    <col min="9697" max="9697" width="4.296875" style="95" customWidth="1"/>
    <col min="9698" max="9698" width="31.09765625" style="95" customWidth="1"/>
    <col min="9699" max="9701" width="10" style="95" customWidth="1"/>
    <col min="9702" max="9702" width="10.296875" style="95" customWidth="1"/>
    <col min="9703" max="9704" width="10" style="95" customWidth="1"/>
    <col min="9705" max="9952" width="8.796875" style="95"/>
    <col min="9953" max="9953" width="4.296875" style="95" customWidth="1"/>
    <col min="9954" max="9954" width="31.09765625" style="95" customWidth="1"/>
    <col min="9955" max="9957" width="10" style="95" customWidth="1"/>
    <col min="9958" max="9958" width="10.296875" style="95" customWidth="1"/>
    <col min="9959" max="9960" width="10" style="95" customWidth="1"/>
    <col min="9961" max="10208" width="8.796875" style="95"/>
    <col min="10209" max="10209" width="4.296875" style="95" customWidth="1"/>
    <col min="10210" max="10210" width="31.09765625" style="95" customWidth="1"/>
    <col min="10211" max="10213" width="10" style="95" customWidth="1"/>
    <col min="10214" max="10214" width="10.296875" style="95" customWidth="1"/>
    <col min="10215" max="10216" width="10" style="95" customWidth="1"/>
    <col min="10217" max="10464" width="8.796875" style="95"/>
    <col min="10465" max="10465" width="4.296875" style="95" customWidth="1"/>
    <col min="10466" max="10466" width="31.09765625" style="95" customWidth="1"/>
    <col min="10467" max="10469" width="10" style="95" customWidth="1"/>
    <col min="10470" max="10470" width="10.296875" style="95" customWidth="1"/>
    <col min="10471" max="10472" width="10" style="95" customWidth="1"/>
    <col min="10473" max="10720" width="8.796875" style="95"/>
    <col min="10721" max="10721" width="4.296875" style="95" customWidth="1"/>
    <col min="10722" max="10722" width="31.09765625" style="95" customWidth="1"/>
    <col min="10723" max="10725" width="10" style="95" customWidth="1"/>
    <col min="10726" max="10726" width="10.296875" style="95" customWidth="1"/>
    <col min="10727" max="10728" width="10" style="95" customWidth="1"/>
    <col min="10729" max="10976" width="8.796875" style="95"/>
    <col min="10977" max="10977" width="4.296875" style="95" customWidth="1"/>
    <col min="10978" max="10978" width="31.09765625" style="95" customWidth="1"/>
    <col min="10979" max="10981" width="10" style="95" customWidth="1"/>
    <col min="10982" max="10982" width="10.296875" style="95" customWidth="1"/>
    <col min="10983" max="10984" width="10" style="95" customWidth="1"/>
    <col min="10985" max="11232" width="8.796875" style="95"/>
    <col min="11233" max="11233" width="4.296875" style="95" customWidth="1"/>
    <col min="11234" max="11234" width="31.09765625" style="95" customWidth="1"/>
    <col min="11235" max="11237" width="10" style="95" customWidth="1"/>
    <col min="11238" max="11238" width="10.296875" style="95" customWidth="1"/>
    <col min="11239" max="11240" width="10" style="95" customWidth="1"/>
    <col min="11241" max="11488" width="8.796875" style="95"/>
    <col min="11489" max="11489" width="4.296875" style="95" customWidth="1"/>
    <col min="11490" max="11490" width="31.09765625" style="95" customWidth="1"/>
    <col min="11491" max="11493" width="10" style="95" customWidth="1"/>
    <col min="11494" max="11494" width="10.296875" style="95" customWidth="1"/>
    <col min="11495" max="11496" width="10" style="95" customWidth="1"/>
    <col min="11497" max="11744" width="8.796875" style="95"/>
    <col min="11745" max="11745" width="4.296875" style="95" customWidth="1"/>
    <col min="11746" max="11746" width="31.09765625" style="95" customWidth="1"/>
    <col min="11747" max="11749" width="10" style="95" customWidth="1"/>
    <col min="11750" max="11750" width="10.296875" style="95" customWidth="1"/>
    <col min="11751" max="11752" width="10" style="95" customWidth="1"/>
    <col min="11753" max="12000" width="8.796875" style="95"/>
    <col min="12001" max="12001" width="4.296875" style="95" customWidth="1"/>
    <col min="12002" max="12002" width="31.09765625" style="95" customWidth="1"/>
    <col min="12003" max="12005" width="10" style="95" customWidth="1"/>
    <col min="12006" max="12006" width="10.296875" style="95" customWidth="1"/>
    <col min="12007" max="12008" width="10" style="95" customWidth="1"/>
    <col min="12009" max="12256" width="8.796875" style="95"/>
    <col min="12257" max="12257" width="4.296875" style="95" customWidth="1"/>
    <col min="12258" max="12258" width="31.09765625" style="95" customWidth="1"/>
    <col min="12259" max="12261" width="10" style="95" customWidth="1"/>
    <col min="12262" max="12262" width="10.296875" style="95" customWidth="1"/>
    <col min="12263" max="12264" width="10" style="95" customWidth="1"/>
    <col min="12265" max="12512" width="8.796875" style="95"/>
    <col min="12513" max="12513" width="4.296875" style="95" customWidth="1"/>
    <col min="12514" max="12514" width="31.09765625" style="95" customWidth="1"/>
    <col min="12515" max="12517" width="10" style="95" customWidth="1"/>
    <col min="12518" max="12518" width="10.296875" style="95" customWidth="1"/>
    <col min="12519" max="12520" width="10" style="95" customWidth="1"/>
    <col min="12521" max="12768" width="8.796875" style="95"/>
    <col min="12769" max="12769" width="4.296875" style="95" customWidth="1"/>
    <col min="12770" max="12770" width="31.09765625" style="95" customWidth="1"/>
    <col min="12771" max="12773" width="10" style="95" customWidth="1"/>
    <col min="12774" max="12774" width="10.296875" style="95" customWidth="1"/>
    <col min="12775" max="12776" width="10" style="95" customWidth="1"/>
    <col min="12777" max="13024" width="8.796875" style="95"/>
    <col min="13025" max="13025" width="4.296875" style="95" customWidth="1"/>
    <col min="13026" max="13026" width="31.09765625" style="95" customWidth="1"/>
    <col min="13027" max="13029" width="10" style="95" customWidth="1"/>
    <col min="13030" max="13030" width="10.296875" style="95" customWidth="1"/>
    <col min="13031" max="13032" width="10" style="95" customWidth="1"/>
    <col min="13033" max="13280" width="8.796875" style="95"/>
    <col min="13281" max="13281" width="4.296875" style="95" customWidth="1"/>
    <col min="13282" max="13282" width="31.09765625" style="95" customWidth="1"/>
    <col min="13283" max="13285" width="10" style="95" customWidth="1"/>
    <col min="13286" max="13286" width="10.296875" style="95" customWidth="1"/>
    <col min="13287" max="13288" width="10" style="95" customWidth="1"/>
    <col min="13289" max="13536" width="8.796875" style="95"/>
    <col min="13537" max="13537" width="4.296875" style="95" customWidth="1"/>
    <col min="13538" max="13538" width="31.09765625" style="95" customWidth="1"/>
    <col min="13539" max="13541" width="10" style="95" customWidth="1"/>
    <col min="13542" max="13542" width="10.296875" style="95" customWidth="1"/>
    <col min="13543" max="13544" width="10" style="95" customWidth="1"/>
    <col min="13545" max="13792" width="8.796875" style="95"/>
    <col min="13793" max="13793" width="4.296875" style="95" customWidth="1"/>
    <col min="13794" max="13794" width="31.09765625" style="95" customWidth="1"/>
    <col min="13795" max="13797" width="10" style="95" customWidth="1"/>
    <col min="13798" max="13798" width="10.296875" style="95" customWidth="1"/>
    <col min="13799" max="13800" width="10" style="95" customWidth="1"/>
    <col min="13801" max="14048" width="8.796875" style="95"/>
    <col min="14049" max="14049" width="4.296875" style="95" customWidth="1"/>
    <col min="14050" max="14050" width="31.09765625" style="95" customWidth="1"/>
    <col min="14051" max="14053" width="10" style="95" customWidth="1"/>
    <col min="14054" max="14054" width="10.296875" style="95" customWidth="1"/>
    <col min="14055" max="14056" width="10" style="95" customWidth="1"/>
    <col min="14057" max="14304" width="8.796875" style="95"/>
    <col min="14305" max="14305" width="4.296875" style="95" customWidth="1"/>
    <col min="14306" max="14306" width="31.09765625" style="95" customWidth="1"/>
    <col min="14307" max="14309" width="10" style="95" customWidth="1"/>
    <col min="14310" max="14310" width="10.296875" style="95" customWidth="1"/>
    <col min="14311" max="14312" width="10" style="95" customWidth="1"/>
    <col min="14313" max="14560" width="8.796875" style="95"/>
    <col min="14561" max="14561" width="4.296875" style="95" customWidth="1"/>
    <col min="14562" max="14562" width="31.09765625" style="95" customWidth="1"/>
    <col min="14563" max="14565" width="10" style="95" customWidth="1"/>
    <col min="14566" max="14566" width="10.296875" style="95" customWidth="1"/>
    <col min="14567" max="14568" width="10" style="95" customWidth="1"/>
    <col min="14569" max="14816" width="8.796875" style="95"/>
    <col min="14817" max="14817" width="4.296875" style="95" customWidth="1"/>
    <col min="14818" max="14818" width="31.09765625" style="95" customWidth="1"/>
    <col min="14819" max="14821" width="10" style="95" customWidth="1"/>
    <col min="14822" max="14822" width="10.296875" style="95" customWidth="1"/>
    <col min="14823" max="14824" width="10" style="95" customWidth="1"/>
    <col min="14825" max="15072" width="8.796875" style="95"/>
    <col min="15073" max="15073" width="4.296875" style="95" customWidth="1"/>
    <col min="15074" max="15074" width="31.09765625" style="95" customWidth="1"/>
    <col min="15075" max="15077" width="10" style="95" customWidth="1"/>
    <col min="15078" max="15078" width="10.296875" style="95" customWidth="1"/>
    <col min="15079" max="15080" width="10" style="95" customWidth="1"/>
    <col min="15081" max="15328" width="8.796875" style="95"/>
    <col min="15329" max="15329" width="4.296875" style="95" customWidth="1"/>
    <col min="15330" max="15330" width="31.09765625" style="95" customWidth="1"/>
    <col min="15331" max="15333" width="10" style="95" customWidth="1"/>
    <col min="15334" max="15334" width="10.296875" style="95" customWidth="1"/>
    <col min="15335" max="15336" width="10" style="95" customWidth="1"/>
    <col min="15337" max="15584" width="8.796875" style="95"/>
    <col min="15585" max="15585" width="4.296875" style="95" customWidth="1"/>
    <col min="15586" max="15586" width="31.09765625" style="95" customWidth="1"/>
    <col min="15587" max="15589" width="10" style="95" customWidth="1"/>
    <col min="15590" max="15590" width="10.296875" style="95" customWidth="1"/>
    <col min="15591" max="15592" width="10" style="95" customWidth="1"/>
    <col min="15593" max="15840" width="8.796875" style="95"/>
    <col min="15841" max="15841" width="4.296875" style="95" customWidth="1"/>
    <col min="15842" max="15842" width="31.09765625" style="95" customWidth="1"/>
    <col min="15843" max="15845" width="10" style="95" customWidth="1"/>
    <col min="15846" max="15846" width="10.296875" style="95" customWidth="1"/>
    <col min="15847" max="15848" width="10" style="95" customWidth="1"/>
    <col min="15849" max="16096" width="8.796875" style="95"/>
    <col min="16097" max="16097" width="4.296875" style="95" customWidth="1"/>
    <col min="16098" max="16098" width="31.09765625" style="95" customWidth="1"/>
    <col min="16099" max="16101" width="10" style="95" customWidth="1"/>
    <col min="16102" max="16102" width="10.296875" style="95" customWidth="1"/>
    <col min="16103" max="16104" width="10" style="95" customWidth="1"/>
    <col min="16105" max="16371" width="8.796875" style="95"/>
    <col min="16372" max="16384" width="9.09765625" style="95" customWidth="1"/>
  </cols>
  <sheetData>
    <row r="1" spans="1:3" s="107" customFormat="1" ht="19.95" x14ac:dyDescent="0.35">
      <c r="A1" s="322" t="s">
        <v>215</v>
      </c>
      <c r="B1" s="322"/>
      <c r="C1" s="322"/>
    </row>
    <row r="2" spans="1:3" s="107" customFormat="1" ht="19.95" x14ac:dyDescent="0.35">
      <c r="A2" s="322" t="s">
        <v>216</v>
      </c>
      <c r="B2" s="322"/>
      <c r="C2" s="322"/>
    </row>
    <row r="3" spans="1:3" s="149" customFormat="1" ht="19.95" x14ac:dyDescent="0.35">
      <c r="A3" s="386" t="s">
        <v>88</v>
      </c>
      <c r="B3" s="386"/>
      <c r="C3" s="386"/>
    </row>
    <row r="4" spans="1:3" s="109" customFormat="1" ht="8.4499999999999993" customHeight="1" x14ac:dyDescent="0.25">
      <c r="A4" s="150"/>
      <c r="B4" s="151"/>
      <c r="C4" s="108"/>
    </row>
    <row r="5" spans="1:3" ht="13.15" customHeight="1" x14ac:dyDescent="0.3">
      <c r="A5" s="320" t="s">
        <v>94</v>
      </c>
      <c r="B5" s="324" t="s">
        <v>89</v>
      </c>
      <c r="C5" s="325" t="s">
        <v>217</v>
      </c>
    </row>
    <row r="6" spans="1:3" ht="13.15" customHeight="1" x14ac:dyDescent="0.3">
      <c r="A6" s="320"/>
      <c r="B6" s="324"/>
      <c r="C6" s="325"/>
    </row>
    <row r="7" spans="1:3" ht="27" customHeight="1" x14ac:dyDescent="0.3">
      <c r="A7" s="320"/>
      <c r="B7" s="324"/>
      <c r="C7" s="325"/>
    </row>
    <row r="8" spans="1:3" x14ac:dyDescent="0.3">
      <c r="A8" s="304" t="s">
        <v>4</v>
      </c>
      <c r="B8" s="302" t="s">
        <v>218</v>
      </c>
      <c r="C8" s="304">
        <v>1</v>
      </c>
    </row>
    <row r="9" spans="1:3" s="99" customFormat="1" ht="23.95" customHeight="1" x14ac:dyDescent="0.3">
      <c r="A9" s="304">
        <v>1</v>
      </c>
      <c r="B9" s="152" t="s">
        <v>101</v>
      </c>
      <c r="C9" s="143">
        <v>26</v>
      </c>
    </row>
    <row r="10" spans="1:3" s="99" customFormat="1" ht="23.95" customHeight="1" x14ac:dyDescent="0.3">
      <c r="A10" s="304">
        <v>2</v>
      </c>
      <c r="B10" s="152" t="s">
        <v>95</v>
      </c>
      <c r="C10" s="143">
        <v>18</v>
      </c>
    </row>
    <row r="11" spans="1:3" s="99" customFormat="1" ht="23.95" customHeight="1" x14ac:dyDescent="0.3">
      <c r="A11" s="304">
        <v>3</v>
      </c>
      <c r="B11" s="152" t="s">
        <v>346</v>
      </c>
      <c r="C11" s="143">
        <v>12</v>
      </c>
    </row>
    <row r="12" spans="1:3" s="99" customFormat="1" ht="23.95" customHeight="1" x14ac:dyDescent="0.3">
      <c r="A12" s="304">
        <v>4</v>
      </c>
      <c r="B12" s="152" t="s">
        <v>97</v>
      </c>
      <c r="C12" s="143">
        <v>12</v>
      </c>
    </row>
    <row r="13" spans="1:3" s="99" customFormat="1" ht="23.95" customHeight="1" x14ac:dyDescent="0.3">
      <c r="A13" s="304">
        <v>5</v>
      </c>
      <c r="B13" s="152" t="s">
        <v>100</v>
      </c>
      <c r="C13" s="143">
        <v>12</v>
      </c>
    </row>
    <row r="14" spans="1:3" s="99" customFormat="1" ht="23.95" customHeight="1" x14ac:dyDescent="0.3">
      <c r="A14" s="304">
        <v>6</v>
      </c>
      <c r="B14" s="152" t="s">
        <v>109</v>
      </c>
      <c r="C14" s="143">
        <v>11</v>
      </c>
    </row>
    <row r="15" spans="1:3" s="99" customFormat="1" ht="23.95" customHeight="1" x14ac:dyDescent="0.3">
      <c r="A15" s="304">
        <v>7</v>
      </c>
      <c r="B15" s="152" t="s">
        <v>150</v>
      </c>
      <c r="C15" s="143">
        <v>11</v>
      </c>
    </row>
    <row r="16" spans="1:3" s="99" customFormat="1" ht="23.95" customHeight="1" x14ac:dyDescent="0.3">
      <c r="A16" s="304">
        <v>8</v>
      </c>
      <c r="B16" s="152" t="s">
        <v>103</v>
      </c>
      <c r="C16" s="143">
        <v>11</v>
      </c>
    </row>
    <row r="17" spans="1:3" s="99" customFormat="1" ht="23.95" customHeight="1" x14ac:dyDescent="0.3">
      <c r="A17" s="304">
        <v>9</v>
      </c>
      <c r="B17" s="152" t="s">
        <v>153</v>
      </c>
      <c r="C17" s="143">
        <v>10</v>
      </c>
    </row>
    <row r="18" spans="1:3" s="99" customFormat="1" ht="23.95" customHeight="1" x14ac:dyDescent="0.3">
      <c r="A18" s="304">
        <v>10</v>
      </c>
      <c r="B18" s="152" t="s">
        <v>99</v>
      </c>
      <c r="C18" s="143">
        <v>9</v>
      </c>
    </row>
    <row r="19" spans="1:3" s="99" customFormat="1" ht="23.95" customHeight="1" x14ac:dyDescent="0.3">
      <c r="A19" s="304">
        <v>11</v>
      </c>
      <c r="B19" s="152" t="s">
        <v>107</v>
      </c>
      <c r="C19" s="143">
        <v>7</v>
      </c>
    </row>
    <row r="20" spans="1:3" s="99" customFormat="1" ht="23.95" customHeight="1" x14ac:dyDescent="0.3">
      <c r="A20" s="304">
        <v>12</v>
      </c>
      <c r="B20" s="152" t="s">
        <v>337</v>
      </c>
      <c r="C20" s="143">
        <v>6</v>
      </c>
    </row>
    <row r="21" spans="1:3" s="99" customFormat="1" ht="23.95" customHeight="1" x14ac:dyDescent="0.3">
      <c r="A21" s="304">
        <v>13</v>
      </c>
      <c r="B21" s="152" t="s">
        <v>128</v>
      </c>
      <c r="C21" s="143">
        <v>6</v>
      </c>
    </row>
    <row r="22" spans="1:3" s="99" customFormat="1" ht="23.95" customHeight="1" x14ac:dyDescent="0.3">
      <c r="A22" s="304">
        <v>14</v>
      </c>
      <c r="B22" s="152" t="s">
        <v>96</v>
      </c>
      <c r="C22" s="143">
        <v>6</v>
      </c>
    </row>
    <row r="23" spans="1:3" s="99" customFormat="1" x14ac:dyDescent="0.3">
      <c r="A23" s="304">
        <v>15</v>
      </c>
      <c r="B23" s="152" t="s">
        <v>149</v>
      </c>
      <c r="C23" s="143">
        <v>5</v>
      </c>
    </row>
    <row r="24" spans="1:3" s="99" customFormat="1" ht="23.95" customHeight="1" x14ac:dyDescent="0.3">
      <c r="A24" s="304">
        <v>16</v>
      </c>
      <c r="B24" s="152" t="s">
        <v>154</v>
      </c>
      <c r="C24" s="143">
        <v>5</v>
      </c>
    </row>
    <row r="25" spans="1:3" s="99" customFormat="1" ht="23.95" customHeight="1" x14ac:dyDescent="0.3">
      <c r="A25" s="304">
        <v>17</v>
      </c>
      <c r="B25" s="152" t="s">
        <v>326</v>
      </c>
      <c r="C25" s="143">
        <v>5</v>
      </c>
    </row>
    <row r="26" spans="1:3" s="99" customFormat="1" ht="23.95" customHeight="1" x14ac:dyDescent="0.3">
      <c r="A26" s="304">
        <v>18</v>
      </c>
      <c r="B26" s="152" t="s">
        <v>102</v>
      </c>
      <c r="C26" s="143">
        <v>5</v>
      </c>
    </row>
    <row r="27" spans="1:3" s="99" customFormat="1" ht="23.95" customHeight="1" x14ac:dyDescent="0.3">
      <c r="A27" s="304">
        <v>19</v>
      </c>
      <c r="B27" s="152" t="s">
        <v>122</v>
      </c>
      <c r="C27" s="143">
        <v>5</v>
      </c>
    </row>
    <row r="28" spans="1:3" s="99" customFormat="1" ht="23.95" customHeight="1" x14ac:dyDescent="0.3">
      <c r="A28" s="304">
        <v>20</v>
      </c>
      <c r="B28" s="152" t="s">
        <v>400</v>
      </c>
      <c r="C28" s="143">
        <v>5</v>
      </c>
    </row>
    <row r="29" spans="1:3" s="99" customFormat="1" ht="23.95" customHeight="1" x14ac:dyDescent="0.3">
      <c r="A29" s="304">
        <v>21</v>
      </c>
      <c r="B29" s="152" t="s">
        <v>106</v>
      </c>
      <c r="C29" s="143">
        <v>5</v>
      </c>
    </row>
    <row r="30" spans="1:3" s="99" customFormat="1" ht="23.95" customHeight="1" x14ac:dyDescent="0.3">
      <c r="A30" s="304">
        <v>22</v>
      </c>
      <c r="B30" s="152" t="s">
        <v>135</v>
      </c>
      <c r="C30" s="143">
        <v>4</v>
      </c>
    </row>
    <row r="31" spans="1:3" s="99" customFormat="1" ht="23.95" customHeight="1" x14ac:dyDescent="0.3">
      <c r="A31" s="304">
        <v>23</v>
      </c>
      <c r="B31" s="152" t="s">
        <v>382</v>
      </c>
      <c r="C31" s="143">
        <v>4</v>
      </c>
    </row>
    <row r="32" spans="1:3" s="99" customFormat="1" ht="51.8" customHeight="1" x14ac:dyDescent="0.3">
      <c r="A32" s="304">
        <v>24</v>
      </c>
      <c r="B32" s="152" t="s">
        <v>370</v>
      </c>
      <c r="C32" s="143">
        <v>4</v>
      </c>
    </row>
    <row r="33" spans="1:3" s="99" customFormat="1" ht="23.95" customHeight="1" x14ac:dyDescent="0.3">
      <c r="A33" s="304">
        <v>25</v>
      </c>
      <c r="B33" s="152" t="s">
        <v>399</v>
      </c>
      <c r="C33" s="143">
        <v>4</v>
      </c>
    </row>
    <row r="34" spans="1:3" s="99" customFormat="1" ht="23.95" customHeight="1" x14ac:dyDescent="0.3">
      <c r="A34" s="304">
        <v>26</v>
      </c>
      <c r="B34" s="152" t="s">
        <v>157</v>
      </c>
      <c r="C34" s="143">
        <v>4</v>
      </c>
    </row>
    <row r="35" spans="1:3" s="99" customFormat="1" x14ac:dyDescent="0.3">
      <c r="A35" s="304">
        <v>27</v>
      </c>
      <c r="B35" s="152" t="s">
        <v>376</v>
      </c>
      <c r="C35" s="143">
        <v>4</v>
      </c>
    </row>
    <row r="36" spans="1:3" s="99" customFormat="1" ht="22.85" customHeight="1" x14ac:dyDescent="0.3">
      <c r="A36" s="304">
        <v>28</v>
      </c>
      <c r="B36" s="152" t="s">
        <v>223</v>
      </c>
      <c r="C36" s="143">
        <v>4</v>
      </c>
    </row>
    <row r="37" spans="1:3" s="99" customFormat="1" ht="22.85" customHeight="1" x14ac:dyDescent="0.3">
      <c r="A37" s="304">
        <v>29</v>
      </c>
      <c r="B37" s="152" t="s">
        <v>172</v>
      </c>
      <c r="C37" s="143">
        <v>4</v>
      </c>
    </row>
    <row r="38" spans="1:3" s="99" customFormat="1" ht="22.85" customHeight="1" x14ac:dyDescent="0.3">
      <c r="A38" s="304">
        <v>30</v>
      </c>
      <c r="B38" s="152" t="s">
        <v>115</v>
      </c>
      <c r="C38" s="143">
        <v>4</v>
      </c>
    </row>
    <row r="39" spans="1:3" s="99" customFormat="1" ht="22.85" customHeight="1" x14ac:dyDescent="0.3">
      <c r="A39" s="304">
        <v>31</v>
      </c>
      <c r="B39" s="152" t="s">
        <v>139</v>
      </c>
      <c r="C39" s="143">
        <v>3</v>
      </c>
    </row>
    <row r="40" spans="1:3" s="99" customFormat="1" ht="22.85" customHeight="1" x14ac:dyDescent="0.3">
      <c r="A40" s="304">
        <v>32</v>
      </c>
      <c r="B40" s="152" t="s">
        <v>363</v>
      </c>
      <c r="C40" s="143">
        <v>3</v>
      </c>
    </row>
    <row r="41" spans="1:3" s="99" customFormat="1" ht="22.85" customHeight="1" x14ac:dyDescent="0.3">
      <c r="A41" s="304">
        <v>33</v>
      </c>
      <c r="B41" s="152" t="s">
        <v>320</v>
      </c>
      <c r="C41" s="143">
        <v>3</v>
      </c>
    </row>
    <row r="42" spans="1:3" s="99" customFormat="1" ht="22.85" customHeight="1" x14ac:dyDescent="0.3">
      <c r="A42" s="304">
        <v>34</v>
      </c>
      <c r="B42" s="152" t="s">
        <v>138</v>
      </c>
      <c r="C42" s="143">
        <v>3</v>
      </c>
    </row>
    <row r="43" spans="1:3" s="99" customFormat="1" ht="22.85" customHeight="1" x14ac:dyDescent="0.3">
      <c r="A43" s="304">
        <v>35</v>
      </c>
      <c r="B43" s="152" t="s">
        <v>141</v>
      </c>
      <c r="C43" s="143">
        <v>3</v>
      </c>
    </row>
    <row r="44" spans="1:3" s="99" customFormat="1" ht="22.85" customHeight="1" x14ac:dyDescent="0.3">
      <c r="A44" s="304">
        <v>36</v>
      </c>
      <c r="B44" s="152" t="s">
        <v>198</v>
      </c>
      <c r="C44" s="143">
        <v>3</v>
      </c>
    </row>
    <row r="45" spans="1:3" s="99" customFormat="1" ht="22.85" customHeight="1" x14ac:dyDescent="0.3">
      <c r="A45" s="304">
        <v>37</v>
      </c>
      <c r="B45" s="152" t="s">
        <v>114</v>
      </c>
      <c r="C45" s="143">
        <v>3</v>
      </c>
    </row>
    <row r="46" spans="1:3" s="99" customFormat="1" ht="22.85" customHeight="1" x14ac:dyDescent="0.3">
      <c r="A46" s="304">
        <v>38</v>
      </c>
      <c r="B46" s="152" t="s">
        <v>200</v>
      </c>
      <c r="C46" s="143">
        <v>3</v>
      </c>
    </row>
    <row r="47" spans="1:3" s="99" customFormat="1" ht="22.85" customHeight="1" x14ac:dyDescent="0.3">
      <c r="A47" s="304">
        <v>39</v>
      </c>
      <c r="B47" s="152" t="s">
        <v>512</v>
      </c>
      <c r="C47" s="143">
        <v>3</v>
      </c>
    </row>
    <row r="48" spans="1:3" s="99" customFormat="1" ht="22.85" customHeight="1" x14ac:dyDescent="0.3">
      <c r="A48" s="304">
        <v>40</v>
      </c>
      <c r="B48" s="152" t="s">
        <v>142</v>
      </c>
      <c r="C48" s="143">
        <v>3</v>
      </c>
    </row>
    <row r="49" spans="1:3" s="99" customFormat="1" x14ac:dyDescent="0.3">
      <c r="A49" s="304">
        <v>41</v>
      </c>
      <c r="B49" s="152" t="s">
        <v>202</v>
      </c>
      <c r="C49" s="143">
        <v>3</v>
      </c>
    </row>
    <row r="50" spans="1:3" s="99" customFormat="1" ht="22.85" customHeight="1" x14ac:dyDescent="0.3">
      <c r="A50" s="304">
        <v>42</v>
      </c>
      <c r="B50" s="152" t="s">
        <v>361</v>
      </c>
      <c r="C50" s="143">
        <v>3</v>
      </c>
    </row>
    <row r="51" spans="1:3" s="99" customFormat="1" x14ac:dyDescent="0.3">
      <c r="A51" s="304">
        <v>43</v>
      </c>
      <c r="B51" s="152" t="s">
        <v>152</v>
      </c>
      <c r="C51" s="143">
        <v>3</v>
      </c>
    </row>
    <row r="52" spans="1:3" s="99" customFormat="1" x14ac:dyDescent="0.3">
      <c r="A52" s="304">
        <v>44</v>
      </c>
      <c r="B52" s="152" t="s">
        <v>113</v>
      </c>
      <c r="C52" s="143">
        <v>3</v>
      </c>
    </row>
    <row r="53" spans="1:3" s="99" customFormat="1" ht="22.85" customHeight="1" x14ac:dyDescent="0.3">
      <c r="A53" s="304">
        <v>45</v>
      </c>
      <c r="B53" s="152" t="s">
        <v>120</v>
      </c>
      <c r="C53" s="143">
        <v>3</v>
      </c>
    </row>
    <row r="54" spans="1:3" s="99" customFormat="1" ht="22.85" customHeight="1" x14ac:dyDescent="0.3">
      <c r="A54" s="304">
        <v>46</v>
      </c>
      <c r="B54" s="152" t="s">
        <v>118</v>
      </c>
      <c r="C54" s="143">
        <v>3</v>
      </c>
    </row>
    <row r="55" spans="1:3" s="99" customFormat="1" ht="22.85" customHeight="1" x14ac:dyDescent="0.3">
      <c r="A55" s="304">
        <v>47</v>
      </c>
      <c r="B55" s="152" t="s">
        <v>513</v>
      </c>
      <c r="C55" s="143">
        <v>3</v>
      </c>
    </row>
    <row r="56" spans="1:3" s="99" customFormat="1" ht="22.85" customHeight="1" x14ac:dyDescent="0.3">
      <c r="A56" s="304">
        <v>48</v>
      </c>
      <c r="B56" s="152" t="s">
        <v>98</v>
      </c>
      <c r="C56" s="143">
        <v>3</v>
      </c>
    </row>
    <row r="57" spans="1:3" s="99" customFormat="1" ht="22.85" customHeight="1" x14ac:dyDescent="0.3">
      <c r="A57" s="304">
        <v>49</v>
      </c>
      <c r="B57" s="152" t="s">
        <v>192</v>
      </c>
      <c r="C57" s="143">
        <v>3</v>
      </c>
    </row>
    <row r="58" spans="1:3" s="99" customFormat="1" ht="22.85" customHeight="1" x14ac:dyDescent="0.3">
      <c r="A58" s="304">
        <v>50</v>
      </c>
      <c r="B58" s="152" t="s">
        <v>105</v>
      </c>
      <c r="C58" s="143">
        <v>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zoomScale="90" zoomScaleNormal="90" zoomScaleSheetLayoutView="90" workbookViewId="0">
      <selection sqref="A1:XFD1048576"/>
    </sheetView>
  </sheetViews>
  <sheetFormatPr defaultColWidth="8.8984375" defaultRowHeight="15.55" x14ac:dyDescent="0.3"/>
  <cols>
    <col min="1" max="1" width="4.296875" style="153" customWidth="1"/>
    <col min="2" max="2" width="61.3984375" style="161" customWidth="1"/>
    <col min="3" max="3" width="24.69921875" style="95" customWidth="1"/>
    <col min="4" max="217" width="8.8984375" style="95"/>
    <col min="218" max="218" width="4.296875" style="95" customWidth="1"/>
    <col min="219" max="219" width="28.3984375" style="95" customWidth="1"/>
    <col min="220" max="222" width="10" style="95" customWidth="1"/>
    <col min="223" max="223" width="11.3984375" style="95" customWidth="1"/>
    <col min="224" max="225" width="11" style="95" customWidth="1"/>
    <col min="226" max="473" width="8.8984375" style="95"/>
    <col min="474" max="474" width="4.296875" style="95" customWidth="1"/>
    <col min="475" max="475" width="28.3984375" style="95" customWidth="1"/>
    <col min="476" max="478" width="10" style="95" customWidth="1"/>
    <col min="479" max="479" width="11.3984375" style="95" customWidth="1"/>
    <col min="480" max="481" width="11" style="95" customWidth="1"/>
    <col min="482" max="729" width="8.8984375" style="95"/>
    <col min="730" max="730" width="4.296875" style="95" customWidth="1"/>
    <col min="731" max="731" width="28.3984375" style="95" customWidth="1"/>
    <col min="732" max="734" width="10" style="95" customWidth="1"/>
    <col min="735" max="735" width="11.3984375" style="95" customWidth="1"/>
    <col min="736" max="737" width="11" style="95" customWidth="1"/>
    <col min="738" max="985" width="8.8984375" style="95"/>
    <col min="986" max="986" width="4.296875" style="95" customWidth="1"/>
    <col min="987" max="987" width="28.3984375" style="95" customWidth="1"/>
    <col min="988" max="990" width="10" style="95" customWidth="1"/>
    <col min="991" max="991" width="11.3984375" style="95" customWidth="1"/>
    <col min="992" max="993" width="11" style="95" customWidth="1"/>
    <col min="994" max="1241" width="8.8984375" style="95"/>
    <col min="1242" max="1242" width="4.296875" style="95" customWidth="1"/>
    <col min="1243" max="1243" width="28.3984375" style="95" customWidth="1"/>
    <col min="1244" max="1246" width="10" style="95" customWidth="1"/>
    <col min="1247" max="1247" width="11.3984375" style="95" customWidth="1"/>
    <col min="1248" max="1249" width="11" style="95" customWidth="1"/>
    <col min="1250" max="1497" width="8.8984375" style="95"/>
    <col min="1498" max="1498" width="4.296875" style="95" customWidth="1"/>
    <col min="1499" max="1499" width="28.3984375" style="95" customWidth="1"/>
    <col min="1500" max="1502" width="10" style="95" customWidth="1"/>
    <col min="1503" max="1503" width="11.3984375" style="95" customWidth="1"/>
    <col min="1504" max="1505" width="11" style="95" customWidth="1"/>
    <col min="1506" max="1753" width="8.8984375" style="95"/>
    <col min="1754" max="1754" width="4.296875" style="95" customWidth="1"/>
    <col min="1755" max="1755" width="28.3984375" style="95" customWidth="1"/>
    <col min="1756" max="1758" width="10" style="95" customWidth="1"/>
    <col min="1759" max="1759" width="11.3984375" style="95" customWidth="1"/>
    <col min="1760" max="1761" width="11" style="95" customWidth="1"/>
    <col min="1762" max="2009" width="8.8984375" style="95"/>
    <col min="2010" max="2010" width="4.296875" style="95" customWidth="1"/>
    <col min="2011" max="2011" width="28.3984375" style="95" customWidth="1"/>
    <col min="2012" max="2014" width="10" style="95" customWidth="1"/>
    <col min="2015" max="2015" width="11.3984375" style="95" customWidth="1"/>
    <col min="2016" max="2017" width="11" style="95" customWidth="1"/>
    <col min="2018" max="2265" width="8.8984375" style="95"/>
    <col min="2266" max="2266" width="4.296875" style="95" customWidth="1"/>
    <col min="2267" max="2267" width="28.3984375" style="95" customWidth="1"/>
    <col min="2268" max="2270" width="10" style="95" customWidth="1"/>
    <col min="2271" max="2271" width="11.3984375" style="95" customWidth="1"/>
    <col min="2272" max="2273" width="11" style="95" customWidth="1"/>
    <col min="2274" max="2521" width="8.8984375" style="95"/>
    <col min="2522" max="2522" width="4.296875" style="95" customWidth="1"/>
    <col min="2523" max="2523" width="28.3984375" style="95" customWidth="1"/>
    <col min="2524" max="2526" width="10" style="95" customWidth="1"/>
    <col min="2527" max="2527" width="11.3984375" style="95" customWidth="1"/>
    <col min="2528" max="2529" width="11" style="95" customWidth="1"/>
    <col min="2530" max="2777" width="8.8984375" style="95"/>
    <col min="2778" max="2778" width="4.296875" style="95" customWidth="1"/>
    <col min="2779" max="2779" width="28.3984375" style="95" customWidth="1"/>
    <col min="2780" max="2782" width="10" style="95" customWidth="1"/>
    <col min="2783" max="2783" width="11.3984375" style="95" customWidth="1"/>
    <col min="2784" max="2785" width="11" style="95" customWidth="1"/>
    <col min="2786" max="3033" width="8.8984375" style="95"/>
    <col min="3034" max="3034" width="4.296875" style="95" customWidth="1"/>
    <col min="3035" max="3035" width="28.3984375" style="95" customWidth="1"/>
    <col min="3036" max="3038" width="10" style="95" customWidth="1"/>
    <col min="3039" max="3039" width="11.3984375" style="95" customWidth="1"/>
    <col min="3040" max="3041" width="11" style="95" customWidth="1"/>
    <col min="3042" max="3289" width="8.8984375" style="95"/>
    <col min="3290" max="3290" width="4.296875" style="95" customWidth="1"/>
    <col min="3291" max="3291" width="28.3984375" style="95" customWidth="1"/>
    <col min="3292" max="3294" width="10" style="95" customWidth="1"/>
    <col min="3295" max="3295" width="11.3984375" style="95" customWidth="1"/>
    <col min="3296" max="3297" width="11" style="95" customWidth="1"/>
    <col min="3298" max="3545" width="8.8984375" style="95"/>
    <col min="3546" max="3546" width="4.296875" style="95" customWidth="1"/>
    <col min="3547" max="3547" width="28.3984375" style="95" customWidth="1"/>
    <col min="3548" max="3550" width="10" style="95" customWidth="1"/>
    <col min="3551" max="3551" width="11.3984375" style="95" customWidth="1"/>
    <col min="3552" max="3553" width="11" style="95" customWidth="1"/>
    <col min="3554" max="3801" width="8.8984375" style="95"/>
    <col min="3802" max="3802" width="4.296875" style="95" customWidth="1"/>
    <col min="3803" max="3803" width="28.3984375" style="95" customWidth="1"/>
    <col min="3804" max="3806" width="10" style="95" customWidth="1"/>
    <col min="3807" max="3807" width="11.3984375" style="95" customWidth="1"/>
    <col min="3808" max="3809" width="11" style="95" customWidth="1"/>
    <col min="3810" max="4057" width="8.8984375" style="95"/>
    <col min="4058" max="4058" width="4.296875" style="95" customWidth="1"/>
    <col min="4059" max="4059" width="28.3984375" style="95" customWidth="1"/>
    <col min="4060" max="4062" width="10" style="95" customWidth="1"/>
    <col min="4063" max="4063" width="11.3984375" style="95" customWidth="1"/>
    <col min="4064" max="4065" width="11" style="95" customWidth="1"/>
    <col min="4066" max="4313" width="8.8984375" style="95"/>
    <col min="4314" max="4314" width="4.296875" style="95" customWidth="1"/>
    <col min="4315" max="4315" width="28.3984375" style="95" customWidth="1"/>
    <col min="4316" max="4318" width="10" style="95" customWidth="1"/>
    <col min="4319" max="4319" width="11.3984375" style="95" customWidth="1"/>
    <col min="4320" max="4321" width="11" style="95" customWidth="1"/>
    <col min="4322" max="4569" width="8.8984375" style="95"/>
    <col min="4570" max="4570" width="4.296875" style="95" customWidth="1"/>
    <col min="4571" max="4571" width="28.3984375" style="95" customWidth="1"/>
    <col min="4572" max="4574" width="10" style="95" customWidth="1"/>
    <col min="4575" max="4575" width="11.3984375" style="95" customWidth="1"/>
    <col min="4576" max="4577" width="11" style="95" customWidth="1"/>
    <col min="4578" max="4825" width="8.8984375" style="95"/>
    <col min="4826" max="4826" width="4.296875" style="95" customWidth="1"/>
    <col min="4827" max="4827" width="28.3984375" style="95" customWidth="1"/>
    <col min="4828" max="4830" width="10" style="95" customWidth="1"/>
    <col min="4831" max="4831" width="11.3984375" style="95" customWidth="1"/>
    <col min="4832" max="4833" width="11" style="95" customWidth="1"/>
    <col min="4834" max="5081" width="8.8984375" style="95"/>
    <col min="5082" max="5082" width="4.296875" style="95" customWidth="1"/>
    <col min="5083" max="5083" width="28.3984375" style="95" customWidth="1"/>
    <col min="5084" max="5086" width="10" style="95" customWidth="1"/>
    <col min="5087" max="5087" width="11.3984375" style="95" customWidth="1"/>
    <col min="5088" max="5089" width="11" style="95" customWidth="1"/>
    <col min="5090" max="5337" width="8.8984375" style="95"/>
    <col min="5338" max="5338" width="4.296875" style="95" customWidth="1"/>
    <col min="5339" max="5339" width="28.3984375" style="95" customWidth="1"/>
    <col min="5340" max="5342" width="10" style="95" customWidth="1"/>
    <col min="5343" max="5343" width="11.3984375" style="95" customWidth="1"/>
    <col min="5344" max="5345" width="11" style="95" customWidth="1"/>
    <col min="5346" max="5593" width="8.8984375" style="95"/>
    <col min="5594" max="5594" width="4.296875" style="95" customWidth="1"/>
    <col min="5595" max="5595" width="28.3984375" style="95" customWidth="1"/>
    <col min="5596" max="5598" width="10" style="95" customWidth="1"/>
    <col min="5599" max="5599" width="11.3984375" style="95" customWidth="1"/>
    <col min="5600" max="5601" width="11" style="95" customWidth="1"/>
    <col min="5602" max="5849" width="8.8984375" style="95"/>
    <col min="5850" max="5850" width="4.296875" style="95" customWidth="1"/>
    <col min="5851" max="5851" width="28.3984375" style="95" customWidth="1"/>
    <col min="5852" max="5854" width="10" style="95" customWidth="1"/>
    <col min="5855" max="5855" width="11.3984375" style="95" customWidth="1"/>
    <col min="5856" max="5857" width="11" style="95" customWidth="1"/>
    <col min="5858" max="6105" width="8.8984375" style="95"/>
    <col min="6106" max="6106" width="4.296875" style="95" customWidth="1"/>
    <col min="6107" max="6107" width="28.3984375" style="95" customWidth="1"/>
    <col min="6108" max="6110" width="10" style="95" customWidth="1"/>
    <col min="6111" max="6111" width="11.3984375" style="95" customWidth="1"/>
    <col min="6112" max="6113" width="11" style="95" customWidth="1"/>
    <col min="6114" max="6361" width="8.8984375" style="95"/>
    <col min="6362" max="6362" width="4.296875" style="95" customWidth="1"/>
    <col min="6363" max="6363" width="28.3984375" style="95" customWidth="1"/>
    <col min="6364" max="6366" width="10" style="95" customWidth="1"/>
    <col min="6367" max="6367" width="11.3984375" style="95" customWidth="1"/>
    <col min="6368" max="6369" width="11" style="95" customWidth="1"/>
    <col min="6370" max="6617" width="8.8984375" style="95"/>
    <col min="6618" max="6618" width="4.296875" style="95" customWidth="1"/>
    <col min="6619" max="6619" width="28.3984375" style="95" customWidth="1"/>
    <col min="6620" max="6622" width="10" style="95" customWidth="1"/>
    <col min="6623" max="6623" width="11.3984375" style="95" customWidth="1"/>
    <col min="6624" max="6625" width="11" style="95" customWidth="1"/>
    <col min="6626" max="6873" width="8.8984375" style="95"/>
    <col min="6874" max="6874" width="4.296875" style="95" customWidth="1"/>
    <col min="6875" max="6875" width="28.3984375" style="95" customWidth="1"/>
    <col min="6876" max="6878" width="10" style="95" customWidth="1"/>
    <col min="6879" max="6879" width="11.3984375" style="95" customWidth="1"/>
    <col min="6880" max="6881" width="11" style="95" customWidth="1"/>
    <col min="6882" max="7129" width="8.8984375" style="95"/>
    <col min="7130" max="7130" width="4.296875" style="95" customWidth="1"/>
    <col min="7131" max="7131" width="28.3984375" style="95" customWidth="1"/>
    <col min="7132" max="7134" width="10" style="95" customWidth="1"/>
    <col min="7135" max="7135" width="11.3984375" style="95" customWidth="1"/>
    <col min="7136" max="7137" width="11" style="95" customWidth="1"/>
    <col min="7138" max="7385" width="8.8984375" style="95"/>
    <col min="7386" max="7386" width="4.296875" style="95" customWidth="1"/>
    <col min="7387" max="7387" width="28.3984375" style="95" customWidth="1"/>
    <col min="7388" max="7390" width="10" style="95" customWidth="1"/>
    <col min="7391" max="7391" width="11.3984375" style="95" customWidth="1"/>
    <col min="7392" max="7393" width="11" style="95" customWidth="1"/>
    <col min="7394" max="7641" width="8.8984375" style="95"/>
    <col min="7642" max="7642" width="4.296875" style="95" customWidth="1"/>
    <col min="7643" max="7643" width="28.3984375" style="95" customWidth="1"/>
    <col min="7644" max="7646" width="10" style="95" customWidth="1"/>
    <col min="7647" max="7647" width="11.3984375" style="95" customWidth="1"/>
    <col min="7648" max="7649" width="11" style="95" customWidth="1"/>
    <col min="7650" max="7897" width="8.8984375" style="95"/>
    <col min="7898" max="7898" width="4.296875" style="95" customWidth="1"/>
    <col min="7899" max="7899" width="28.3984375" style="95" customWidth="1"/>
    <col min="7900" max="7902" width="10" style="95" customWidth="1"/>
    <col min="7903" max="7903" width="11.3984375" style="95" customWidth="1"/>
    <col min="7904" max="7905" width="11" style="95" customWidth="1"/>
    <col min="7906" max="8153" width="8.8984375" style="95"/>
    <col min="8154" max="8154" width="4.296875" style="95" customWidth="1"/>
    <col min="8155" max="8155" width="28.3984375" style="95" customWidth="1"/>
    <col min="8156" max="8158" width="10" style="95" customWidth="1"/>
    <col min="8159" max="8159" width="11.3984375" style="95" customWidth="1"/>
    <col min="8160" max="8161" width="11" style="95" customWidth="1"/>
    <col min="8162" max="8409" width="8.8984375" style="95"/>
    <col min="8410" max="8410" width="4.296875" style="95" customWidth="1"/>
    <col min="8411" max="8411" width="28.3984375" style="95" customWidth="1"/>
    <col min="8412" max="8414" width="10" style="95" customWidth="1"/>
    <col min="8415" max="8415" width="11.3984375" style="95" customWidth="1"/>
    <col min="8416" max="8417" width="11" style="95" customWidth="1"/>
    <col min="8418" max="8665" width="8.8984375" style="95"/>
    <col min="8666" max="8666" width="4.296875" style="95" customWidth="1"/>
    <col min="8667" max="8667" width="28.3984375" style="95" customWidth="1"/>
    <col min="8668" max="8670" width="10" style="95" customWidth="1"/>
    <col min="8671" max="8671" width="11.3984375" style="95" customWidth="1"/>
    <col min="8672" max="8673" width="11" style="95" customWidth="1"/>
    <col min="8674" max="8921" width="8.8984375" style="95"/>
    <col min="8922" max="8922" width="4.296875" style="95" customWidth="1"/>
    <col min="8923" max="8923" width="28.3984375" style="95" customWidth="1"/>
    <col min="8924" max="8926" width="10" style="95" customWidth="1"/>
    <col min="8927" max="8927" width="11.3984375" style="95" customWidth="1"/>
    <col min="8928" max="8929" width="11" style="95" customWidth="1"/>
    <col min="8930" max="9177" width="8.8984375" style="95"/>
    <col min="9178" max="9178" width="4.296875" style="95" customWidth="1"/>
    <col min="9179" max="9179" width="28.3984375" style="95" customWidth="1"/>
    <col min="9180" max="9182" width="10" style="95" customWidth="1"/>
    <col min="9183" max="9183" width="11.3984375" style="95" customWidth="1"/>
    <col min="9184" max="9185" width="11" style="95" customWidth="1"/>
    <col min="9186" max="9433" width="8.8984375" style="95"/>
    <col min="9434" max="9434" width="4.296875" style="95" customWidth="1"/>
    <col min="9435" max="9435" width="28.3984375" style="95" customWidth="1"/>
    <col min="9436" max="9438" width="10" style="95" customWidth="1"/>
    <col min="9439" max="9439" width="11.3984375" style="95" customWidth="1"/>
    <col min="9440" max="9441" width="11" style="95" customWidth="1"/>
    <col min="9442" max="9689" width="8.8984375" style="95"/>
    <col min="9690" max="9690" width="4.296875" style="95" customWidth="1"/>
    <col min="9691" max="9691" width="28.3984375" style="95" customWidth="1"/>
    <col min="9692" max="9694" width="10" style="95" customWidth="1"/>
    <col min="9695" max="9695" width="11.3984375" style="95" customWidth="1"/>
    <col min="9696" max="9697" width="11" style="95" customWidth="1"/>
    <col min="9698" max="9945" width="8.8984375" style="95"/>
    <col min="9946" max="9946" width="4.296875" style="95" customWidth="1"/>
    <col min="9947" max="9947" width="28.3984375" style="95" customWidth="1"/>
    <col min="9948" max="9950" width="10" style="95" customWidth="1"/>
    <col min="9951" max="9951" width="11.3984375" style="95" customWidth="1"/>
    <col min="9952" max="9953" width="11" style="95" customWidth="1"/>
    <col min="9954" max="10201" width="8.8984375" style="95"/>
    <col min="10202" max="10202" width="4.296875" style="95" customWidth="1"/>
    <col min="10203" max="10203" width="28.3984375" style="95" customWidth="1"/>
    <col min="10204" max="10206" width="10" style="95" customWidth="1"/>
    <col min="10207" max="10207" width="11.3984375" style="95" customWidth="1"/>
    <col min="10208" max="10209" width="11" style="95" customWidth="1"/>
    <col min="10210" max="10457" width="8.8984375" style="95"/>
    <col min="10458" max="10458" width="4.296875" style="95" customWidth="1"/>
    <col min="10459" max="10459" width="28.3984375" style="95" customWidth="1"/>
    <col min="10460" max="10462" width="10" style="95" customWidth="1"/>
    <col min="10463" max="10463" width="11.3984375" style="95" customWidth="1"/>
    <col min="10464" max="10465" width="11" style="95" customWidth="1"/>
    <col min="10466" max="10713" width="8.8984375" style="95"/>
    <col min="10714" max="10714" width="4.296875" style="95" customWidth="1"/>
    <col min="10715" max="10715" width="28.3984375" style="95" customWidth="1"/>
    <col min="10716" max="10718" width="10" style="95" customWidth="1"/>
    <col min="10719" max="10719" width="11.3984375" style="95" customWidth="1"/>
    <col min="10720" max="10721" width="11" style="95" customWidth="1"/>
    <col min="10722" max="10969" width="8.8984375" style="95"/>
    <col min="10970" max="10970" width="4.296875" style="95" customWidth="1"/>
    <col min="10971" max="10971" width="28.3984375" style="95" customWidth="1"/>
    <col min="10972" max="10974" width="10" style="95" customWidth="1"/>
    <col min="10975" max="10975" width="11.3984375" style="95" customWidth="1"/>
    <col min="10976" max="10977" width="11" style="95" customWidth="1"/>
    <col min="10978" max="11225" width="8.8984375" style="95"/>
    <col min="11226" max="11226" width="4.296875" style="95" customWidth="1"/>
    <col min="11227" max="11227" width="28.3984375" style="95" customWidth="1"/>
    <col min="11228" max="11230" width="10" style="95" customWidth="1"/>
    <col min="11231" max="11231" width="11.3984375" style="95" customWidth="1"/>
    <col min="11232" max="11233" width="11" style="95" customWidth="1"/>
    <col min="11234" max="11481" width="8.8984375" style="95"/>
    <col min="11482" max="11482" width="4.296875" style="95" customWidth="1"/>
    <col min="11483" max="11483" width="28.3984375" style="95" customWidth="1"/>
    <col min="11484" max="11486" width="10" style="95" customWidth="1"/>
    <col min="11487" max="11487" width="11.3984375" style="95" customWidth="1"/>
    <col min="11488" max="11489" width="11" style="95" customWidth="1"/>
    <col min="11490" max="11737" width="8.8984375" style="95"/>
    <col min="11738" max="11738" width="4.296875" style="95" customWidth="1"/>
    <col min="11739" max="11739" width="28.3984375" style="95" customWidth="1"/>
    <col min="11740" max="11742" width="10" style="95" customWidth="1"/>
    <col min="11743" max="11743" width="11.3984375" style="95" customWidth="1"/>
    <col min="11744" max="11745" width="11" style="95" customWidth="1"/>
    <col min="11746" max="11993" width="8.8984375" style="95"/>
    <col min="11994" max="11994" width="4.296875" style="95" customWidth="1"/>
    <col min="11995" max="11995" width="28.3984375" style="95" customWidth="1"/>
    <col min="11996" max="11998" width="10" style="95" customWidth="1"/>
    <col min="11999" max="11999" width="11.3984375" style="95" customWidth="1"/>
    <col min="12000" max="12001" width="11" style="95" customWidth="1"/>
    <col min="12002" max="12249" width="8.8984375" style="95"/>
    <col min="12250" max="12250" width="4.296875" style="95" customWidth="1"/>
    <col min="12251" max="12251" width="28.3984375" style="95" customWidth="1"/>
    <col min="12252" max="12254" width="10" style="95" customWidth="1"/>
    <col min="12255" max="12255" width="11.3984375" style="95" customWidth="1"/>
    <col min="12256" max="12257" width="11" style="95" customWidth="1"/>
    <col min="12258" max="12505" width="8.8984375" style="95"/>
    <col min="12506" max="12506" width="4.296875" style="95" customWidth="1"/>
    <col min="12507" max="12507" width="28.3984375" style="95" customWidth="1"/>
    <col min="12508" max="12510" width="10" style="95" customWidth="1"/>
    <col min="12511" max="12511" width="11.3984375" style="95" customWidth="1"/>
    <col min="12512" max="12513" width="11" style="95" customWidth="1"/>
    <col min="12514" max="12761" width="8.8984375" style="95"/>
    <col min="12762" max="12762" width="4.296875" style="95" customWidth="1"/>
    <col min="12763" max="12763" width="28.3984375" style="95" customWidth="1"/>
    <col min="12764" max="12766" width="10" style="95" customWidth="1"/>
    <col min="12767" max="12767" width="11.3984375" style="95" customWidth="1"/>
    <col min="12768" max="12769" width="11" style="95" customWidth="1"/>
    <col min="12770" max="13017" width="8.8984375" style="95"/>
    <col min="13018" max="13018" width="4.296875" style="95" customWidth="1"/>
    <col min="13019" max="13019" width="28.3984375" style="95" customWidth="1"/>
    <col min="13020" max="13022" width="10" style="95" customWidth="1"/>
    <col min="13023" max="13023" width="11.3984375" style="95" customWidth="1"/>
    <col min="13024" max="13025" width="11" style="95" customWidth="1"/>
    <col min="13026" max="13273" width="8.8984375" style="95"/>
    <col min="13274" max="13274" width="4.296875" style="95" customWidth="1"/>
    <col min="13275" max="13275" width="28.3984375" style="95" customWidth="1"/>
    <col min="13276" max="13278" width="10" style="95" customWidth="1"/>
    <col min="13279" max="13279" width="11.3984375" style="95" customWidth="1"/>
    <col min="13280" max="13281" width="11" style="95" customWidth="1"/>
    <col min="13282" max="13529" width="8.8984375" style="95"/>
    <col min="13530" max="13530" width="4.296875" style="95" customWidth="1"/>
    <col min="13531" max="13531" width="28.3984375" style="95" customWidth="1"/>
    <col min="13532" max="13534" width="10" style="95" customWidth="1"/>
    <col min="13535" max="13535" width="11.3984375" style="95" customWidth="1"/>
    <col min="13536" max="13537" width="11" style="95" customWidth="1"/>
    <col min="13538" max="13785" width="8.8984375" style="95"/>
    <col min="13786" max="13786" width="4.296875" style="95" customWidth="1"/>
    <col min="13787" max="13787" width="28.3984375" style="95" customWidth="1"/>
    <col min="13788" max="13790" width="10" style="95" customWidth="1"/>
    <col min="13791" max="13791" width="11.3984375" style="95" customWidth="1"/>
    <col min="13792" max="13793" width="11" style="95" customWidth="1"/>
    <col min="13794" max="14041" width="8.8984375" style="95"/>
    <col min="14042" max="14042" width="4.296875" style="95" customWidth="1"/>
    <col min="14043" max="14043" width="28.3984375" style="95" customWidth="1"/>
    <col min="14044" max="14046" width="10" style="95" customWidth="1"/>
    <col min="14047" max="14047" width="11.3984375" style="95" customWidth="1"/>
    <col min="14048" max="14049" width="11" style="95" customWidth="1"/>
    <col min="14050" max="14297" width="8.8984375" style="95"/>
    <col min="14298" max="14298" width="4.296875" style="95" customWidth="1"/>
    <col min="14299" max="14299" width="28.3984375" style="95" customWidth="1"/>
    <col min="14300" max="14302" width="10" style="95" customWidth="1"/>
    <col min="14303" max="14303" width="11.3984375" style="95" customWidth="1"/>
    <col min="14304" max="14305" width="11" style="95" customWidth="1"/>
    <col min="14306" max="14553" width="8.8984375" style="95"/>
    <col min="14554" max="14554" width="4.296875" style="95" customWidth="1"/>
    <col min="14555" max="14555" width="28.3984375" style="95" customWidth="1"/>
    <col min="14556" max="14558" width="10" style="95" customWidth="1"/>
    <col min="14559" max="14559" width="11.3984375" style="95" customWidth="1"/>
    <col min="14560" max="14561" width="11" style="95" customWidth="1"/>
    <col min="14562" max="14809" width="8.8984375" style="95"/>
    <col min="14810" max="14810" width="4.296875" style="95" customWidth="1"/>
    <col min="14811" max="14811" width="28.3984375" style="95" customWidth="1"/>
    <col min="14812" max="14814" width="10" style="95" customWidth="1"/>
    <col min="14815" max="14815" width="11.3984375" style="95" customWidth="1"/>
    <col min="14816" max="14817" width="11" style="95" customWidth="1"/>
    <col min="14818" max="15065" width="8.8984375" style="95"/>
    <col min="15066" max="15066" width="4.296875" style="95" customWidth="1"/>
    <col min="15067" max="15067" width="28.3984375" style="95" customWidth="1"/>
    <col min="15068" max="15070" width="10" style="95" customWidth="1"/>
    <col min="15071" max="15071" width="11.3984375" style="95" customWidth="1"/>
    <col min="15072" max="15073" width="11" style="95" customWidth="1"/>
    <col min="15074" max="15321" width="8.8984375" style="95"/>
    <col min="15322" max="15322" width="4.296875" style="95" customWidth="1"/>
    <col min="15323" max="15323" width="28.3984375" style="95" customWidth="1"/>
    <col min="15324" max="15326" width="10" style="95" customWidth="1"/>
    <col min="15327" max="15327" width="11.3984375" style="95" customWidth="1"/>
    <col min="15328" max="15329" width="11" style="95" customWidth="1"/>
    <col min="15330" max="15577" width="8.8984375" style="95"/>
    <col min="15578" max="15578" width="4.296875" style="95" customWidth="1"/>
    <col min="15579" max="15579" width="28.3984375" style="95" customWidth="1"/>
    <col min="15580" max="15582" width="10" style="95" customWidth="1"/>
    <col min="15583" max="15583" width="11.3984375" style="95" customWidth="1"/>
    <col min="15584" max="15585" width="11" style="95" customWidth="1"/>
    <col min="15586" max="15833" width="8.8984375" style="95"/>
    <col min="15834" max="15834" width="4.296875" style="95" customWidth="1"/>
    <col min="15835" max="15835" width="28.3984375" style="95" customWidth="1"/>
    <col min="15836" max="15838" width="10" style="95" customWidth="1"/>
    <col min="15839" max="15839" width="11.3984375" style="95" customWidth="1"/>
    <col min="15840" max="15841" width="11" style="95" customWidth="1"/>
    <col min="15842" max="16089" width="8.8984375" style="95"/>
    <col min="16090" max="16090" width="4.296875" style="95" customWidth="1"/>
    <col min="16091" max="16091" width="28.3984375" style="95" customWidth="1"/>
    <col min="16092" max="16094" width="10" style="95" customWidth="1"/>
    <col min="16095" max="16095" width="11.3984375" style="95" customWidth="1"/>
    <col min="16096" max="16097" width="11" style="95" customWidth="1"/>
    <col min="16098" max="16384" width="8.8984375" style="95"/>
  </cols>
  <sheetData>
    <row r="1" spans="1:7" s="107" customFormat="1" ht="19.95" x14ac:dyDescent="0.35">
      <c r="A1" s="322" t="s">
        <v>215</v>
      </c>
      <c r="B1" s="322"/>
      <c r="C1" s="322"/>
      <c r="D1" s="154"/>
      <c r="E1" s="154"/>
      <c r="F1" s="154"/>
      <c r="G1" s="154"/>
    </row>
    <row r="2" spans="1:7" s="107" customFormat="1" ht="19.95" x14ac:dyDescent="0.35">
      <c r="A2" s="322" t="s">
        <v>216</v>
      </c>
      <c r="B2" s="322"/>
      <c r="C2" s="322"/>
      <c r="D2" s="154"/>
      <c r="E2" s="154"/>
      <c r="F2" s="154"/>
      <c r="G2" s="154"/>
    </row>
    <row r="3" spans="1:7" s="107" customFormat="1" ht="19.95" x14ac:dyDescent="0.35">
      <c r="A3" s="322" t="s">
        <v>133</v>
      </c>
      <c r="B3" s="322"/>
      <c r="C3" s="322"/>
    </row>
    <row r="4" spans="1:7" s="109" customFormat="1" ht="12.75" x14ac:dyDescent="0.25">
      <c r="A4" s="150"/>
      <c r="B4" s="155"/>
    </row>
    <row r="5" spans="1:7" ht="13.15" customHeight="1" x14ac:dyDescent="0.3">
      <c r="A5" s="320" t="s">
        <v>94</v>
      </c>
      <c r="B5" s="320" t="s">
        <v>89</v>
      </c>
      <c r="C5" s="325" t="s">
        <v>217</v>
      </c>
    </row>
    <row r="6" spans="1:7" ht="22.85" customHeight="1" x14ac:dyDescent="0.3">
      <c r="A6" s="320"/>
      <c r="B6" s="320"/>
      <c r="C6" s="325"/>
    </row>
    <row r="7" spans="1:7" ht="13.85" customHeight="1" x14ac:dyDescent="0.3">
      <c r="A7" s="320"/>
      <c r="B7" s="320"/>
      <c r="C7" s="325"/>
    </row>
    <row r="8" spans="1:7" x14ac:dyDescent="0.3">
      <c r="A8" s="304" t="s">
        <v>4</v>
      </c>
      <c r="B8" s="304" t="s">
        <v>218</v>
      </c>
      <c r="C8" s="304">
        <v>1</v>
      </c>
    </row>
    <row r="9" spans="1:7" s="107" customFormat="1" ht="34.9" customHeight="1" x14ac:dyDescent="0.35">
      <c r="A9" s="328" t="s">
        <v>134</v>
      </c>
      <c r="B9" s="328"/>
      <c r="C9" s="328"/>
    </row>
    <row r="10" spans="1:7" ht="18" customHeight="1" x14ac:dyDescent="0.3">
      <c r="A10" s="304">
        <v>1</v>
      </c>
      <c r="B10" s="156" t="s">
        <v>337</v>
      </c>
      <c r="C10" s="157">
        <v>6</v>
      </c>
    </row>
    <row r="11" spans="1:7" ht="18" customHeight="1" x14ac:dyDescent="0.3">
      <c r="A11" s="304">
        <v>2</v>
      </c>
      <c r="B11" s="156" t="s">
        <v>135</v>
      </c>
      <c r="C11" s="157">
        <v>4</v>
      </c>
    </row>
    <row r="12" spans="1:7" ht="18" customHeight="1" x14ac:dyDescent="0.3">
      <c r="A12" s="304">
        <v>3</v>
      </c>
      <c r="B12" s="158" t="s">
        <v>139</v>
      </c>
      <c r="C12" s="157">
        <v>3</v>
      </c>
    </row>
    <row r="13" spans="1:7" ht="18" customHeight="1" x14ac:dyDescent="0.3">
      <c r="A13" s="304">
        <v>4</v>
      </c>
      <c r="B13" s="158" t="s">
        <v>363</v>
      </c>
      <c r="C13" s="157">
        <v>3</v>
      </c>
    </row>
    <row r="14" spans="1:7" ht="18" customHeight="1" x14ac:dyDescent="0.3">
      <c r="A14" s="304">
        <v>5</v>
      </c>
      <c r="B14" s="158" t="s">
        <v>320</v>
      </c>
      <c r="C14" s="157">
        <v>3</v>
      </c>
    </row>
    <row r="15" spans="1:7" ht="18" customHeight="1" x14ac:dyDescent="0.3">
      <c r="A15" s="304">
        <v>6</v>
      </c>
      <c r="B15" s="158" t="s">
        <v>138</v>
      </c>
      <c r="C15" s="157">
        <v>3</v>
      </c>
    </row>
    <row r="16" spans="1:7" ht="18" customHeight="1" x14ac:dyDescent="0.3">
      <c r="A16" s="304">
        <v>7</v>
      </c>
      <c r="B16" s="158" t="s">
        <v>141</v>
      </c>
      <c r="C16" s="157">
        <v>3</v>
      </c>
    </row>
    <row r="17" spans="1:3" ht="18" customHeight="1" x14ac:dyDescent="0.3">
      <c r="A17" s="304">
        <v>8</v>
      </c>
      <c r="B17" s="158" t="s">
        <v>198</v>
      </c>
      <c r="C17" s="157">
        <v>3</v>
      </c>
    </row>
    <row r="18" spans="1:3" ht="18" customHeight="1" x14ac:dyDescent="0.3">
      <c r="A18" s="304">
        <v>9</v>
      </c>
      <c r="B18" s="158" t="s">
        <v>114</v>
      </c>
      <c r="C18" s="157">
        <v>3</v>
      </c>
    </row>
    <row r="19" spans="1:3" ht="18" customHeight="1" x14ac:dyDescent="0.3">
      <c r="A19" s="304">
        <v>10</v>
      </c>
      <c r="B19" s="158" t="s">
        <v>348</v>
      </c>
      <c r="C19" s="157">
        <v>2</v>
      </c>
    </row>
    <row r="20" spans="1:3" ht="18" customHeight="1" x14ac:dyDescent="0.3">
      <c r="A20" s="304">
        <v>11</v>
      </c>
      <c r="B20" s="158" t="s">
        <v>514</v>
      </c>
      <c r="C20" s="157">
        <v>2</v>
      </c>
    </row>
    <row r="21" spans="1:3" ht="18" customHeight="1" x14ac:dyDescent="0.3">
      <c r="A21" s="304">
        <v>12</v>
      </c>
      <c r="B21" s="158" t="s">
        <v>137</v>
      </c>
      <c r="C21" s="157">
        <v>2</v>
      </c>
    </row>
    <row r="22" spans="1:3" ht="18" customHeight="1" x14ac:dyDescent="0.3">
      <c r="A22" s="304">
        <v>13</v>
      </c>
      <c r="B22" s="158" t="s">
        <v>324</v>
      </c>
      <c r="C22" s="157">
        <v>2</v>
      </c>
    </row>
    <row r="23" spans="1:3" ht="18" customHeight="1" x14ac:dyDescent="0.3">
      <c r="A23" s="304">
        <v>14</v>
      </c>
      <c r="B23" s="158" t="s">
        <v>195</v>
      </c>
      <c r="C23" s="157">
        <v>1</v>
      </c>
    </row>
    <row r="24" spans="1:3" ht="18" customHeight="1" x14ac:dyDescent="0.3">
      <c r="A24" s="304">
        <v>15</v>
      </c>
      <c r="B24" s="156" t="s">
        <v>515</v>
      </c>
      <c r="C24" s="157">
        <v>1</v>
      </c>
    </row>
    <row r="25" spans="1:3" s="107" customFormat="1" ht="34.9" customHeight="1" x14ac:dyDescent="0.35">
      <c r="A25" s="328" t="s">
        <v>34</v>
      </c>
      <c r="B25" s="328"/>
      <c r="C25" s="328"/>
    </row>
    <row r="26" spans="1:3" ht="18" customHeight="1" x14ac:dyDescent="0.3">
      <c r="A26" s="304">
        <v>1</v>
      </c>
      <c r="B26" s="158" t="s">
        <v>346</v>
      </c>
      <c r="C26" s="304">
        <v>12</v>
      </c>
    </row>
    <row r="27" spans="1:3" ht="18" customHeight="1" x14ac:dyDescent="0.3">
      <c r="A27" s="304">
        <v>2</v>
      </c>
      <c r="B27" s="159" t="s">
        <v>128</v>
      </c>
      <c r="C27" s="304">
        <v>6</v>
      </c>
    </row>
    <row r="28" spans="1:3" ht="18" customHeight="1" x14ac:dyDescent="0.3">
      <c r="A28" s="304">
        <v>3</v>
      </c>
      <c r="B28" s="159" t="s">
        <v>382</v>
      </c>
      <c r="C28" s="304">
        <v>4</v>
      </c>
    </row>
    <row r="29" spans="1:3" ht="18" customHeight="1" x14ac:dyDescent="0.3">
      <c r="A29" s="304">
        <v>4</v>
      </c>
      <c r="B29" s="159" t="s">
        <v>200</v>
      </c>
      <c r="C29" s="304">
        <v>3</v>
      </c>
    </row>
    <row r="30" spans="1:3" ht="18" customHeight="1" x14ac:dyDescent="0.3">
      <c r="A30" s="304">
        <v>5</v>
      </c>
      <c r="B30" s="159" t="s">
        <v>512</v>
      </c>
      <c r="C30" s="304">
        <v>3</v>
      </c>
    </row>
    <row r="31" spans="1:3" ht="18" customHeight="1" x14ac:dyDescent="0.3">
      <c r="A31" s="304">
        <v>6</v>
      </c>
      <c r="B31" s="159" t="s">
        <v>142</v>
      </c>
      <c r="C31" s="304">
        <v>3</v>
      </c>
    </row>
    <row r="32" spans="1:3" ht="18" customHeight="1" x14ac:dyDescent="0.3">
      <c r="A32" s="304">
        <v>7</v>
      </c>
      <c r="B32" s="159" t="s">
        <v>516</v>
      </c>
      <c r="C32" s="304">
        <v>2</v>
      </c>
    </row>
    <row r="33" spans="1:3" ht="18" customHeight="1" x14ac:dyDescent="0.3">
      <c r="A33" s="304">
        <v>8</v>
      </c>
      <c r="B33" s="159" t="s">
        <v>131</v>
      </c>
      <c r="C33" s="304">
        <v>2</v>
      </c>
    </row>
    <row r="34" spans="1:3" ht="18" customHeight="1" x14ac:dyDescent="0.3">
      <c r="A34" s="304">
        <v>9</v>
      </c>
      <c r="B34" s="114" t="s">
        <v>143</v>
      </c>
      <c r="C34" s="304">
        <v>2</v>
      </c>
    </row>
    <row r="35" spans="1:3" ht="18" customHeight="1" x14ac:dyDescent="0.3">
      <c r="A35" s="304">
        <v>10</v>
      </c>
      <c r="B35" s="159" t="s">
        <v>351</v>
      </c>
      <c r="C35" s="304">
        <v>2</v>
      </c>
    </row>
    <row r="36" spans="1:3" ht="18" customHeight="1" x14ac:dyDescent="0.3">
      <c r="A36" s="304">
        <v>11</v>
      </c>
      <c r="B36" s="159" t="s">
        <v>517</v>
      </c>
      <c r="C36" s="304">
        <v>2</v>
      </c>
    </row>
    <row r="37" spans="1:3" ht="18" customHeight="1" x14ac:dyDescent="0.3">
      <c r="A37" s="304">
        <v>12</v>
      </c>
      <c r="B37" s="159" t="s">
        <v>350</v>
      </c>
      <c r="C37" s="304">
        <v>2</v>
      </c>
    </row>
    <row r="38" spans="1:3" ht="18" customHeight="1" x14ac:dyDescent="0.3">
      <c r="A38" s="304">
        <v>13</v>
      </c>
      <c r="B38" s="159" t="s">
        <v>518</v>
      </c>
      <c r="C38" s="304">
        <v>2</v>
      </c>
    </row>
    <row r="39" spans="1:3" ht="18" customHeight="1" x14ac:dyDescent="0.3">
      <c r="A39" s="304">
        <v>14</v>
      </c>
      <c r="B39" s="159" t="s">
        <v>519</v>
      </c>
      <c r="C39" s="304">
        <v>2</v>
      </c>
    </row>
    <row r="40" spans="1:3" ht="18" customHeight="1" x14ac:dyDescent="0.3">
      <c r="A40" s="304">
        <v>15</v>
      </c>
      <c r="B40" s="159" t="s">
        <v>186</v>
      </c>
      <c r="C40" s="304">
        <v>2</v>
      </c>
    </row>
    <row r="41" spans="1:3" s="107" customFormat="1" ht="34.9" customHeight="1" x14ac:dyDescent="0.35">
      <c r="A41" s="328" t="s">
        <v>35</v>
      </c>
      <c r="B41" s="328"/>
      <c r="C41" s="328"/>
    </row>
    <row r="42" spans="1:3" ht="18.55" customHeight="1" x14ac:dyDescent="0.3">
      <c r="A42" s="304">
        <v>1</v>
      </c>
      <c r="B42" s="160" t="s">
        <v>101</v>
      </c>
      <c r="C42" s="307">
        <v>26</v>
      </c>
    </row>
    <row r="43" spans="1:3" ht="18.55" customHeight="1" x14ac:dyDescent="0.3">
      <c r="A43" s="304">
        <v>2</v>
      </c>
      <c r="B43" s="160" t="s">
        <v>109</v>
      </c>
      <c r="C43" s="307">
        <v>11</v>
      </c>
    </row>
    <row r="44" spans="1:3" ht="18.55" customHeight="1" x14ac:dyDescent="0.3">
      <c r="A44" s="304">
        <v>3</v>
      </c>
      <c r="B44" s="160" t="s">
        <v>149</v>
      </c>
      <c r="C44" s="307">
        <v>5</v>
      </c>
    </row>
    <row r="45" spans="1:3" ht="18.55" customHeight="1" x14ac:dyDescent="0.3">
      <c r="A45" s="304">
        <v>4</v>
      </c>
      <c r="B45" s="160" t="s">
        <v>202</v>
      </c>
      <c r="C45" s="307">
        <v>3</v>
      </c>
    </row>
    <row r="46" spans="1:3" ht="18.55" customHeight="1" x14ac:dyDescent="0.3">
      <c r="A46" s="304">
        <v>5</v>
      </c>
      <c r="B46" s="160" t="s">
        <v>361</v>
      </c>
      <c r="C46" s="307">
        <v>3</v>
      </c>
    </row>
    <row r="47" spans="1:3" ht="18.55" customHeight="1" x14ac:dyDescent="0.3">
      <c r="A47" s="304">
        <v>6</v>
      </c>
      <c r="B47" s="160" t="s">
        <v>520</v>
      </c>
      <c r="C47" s="307">
        <v>2</v>
      </c>
    </row>
    <row r="48" spans="1:3" ht="18.55" customHeight="1" x14ac:dyDescent="0.3">
      <c r="A48" s="304">
        <v>7</v>
      </c>
      <c r="B48" s="160" t="s">
        <v>145</v>
      </c>
      <c r="C48" s="307">
        <v>2</v>
      </c>
    </row>
    <row r="49" spans="1:3" ht="18.55" customHeight="1" x14ac:dyDescent="0.3">
      <c r="A49" s="304">
        <v>8</v>
      </c>
      <c r="B49" s="160" t="s">
        <v>369</v>
      </c>
      <c r="C49" s="307">
        <v>2</v>
      </c>
    </row>
    <row r="50" spans="1:3" ht="18.55" customHeight="1" x14ac:dyDescent="0.3">
      <c r="A50" s="304">
        <v>9</v>
      </c>
      <c r="B50" s="160" t="s">
        <v>521</v>
      </c>
      <c r="C50" s="307">
        <v>2</v>
      </c>
    </row>
    <row r="51" spans="1:3" ht="18.55" customHeight="1" x14ac:dyDescent="0.3">
      <c r="A51" s="304">
        <v>10</v>
      </c>
      <c r="B51" s="160" t="s">
        <v>522</v>
      </c>
      <c r="C51" s="307">
        <v>1</v>
      </c>
    </row>
    <row r="52" spans="1:3" ht="18.55" customHeight="1" x14ac:dyDescent="0.3">
      <c r="A52" s="304">
        <v>11</v>
      </c>
      <c r="B52" s="160" t="s">
        <v>147</v>
      </c>
      <c r="C52" s="307">
        <v>1</v>
      </c>
    </row>
    <row r="53" spans="1:3" ht="18.55" customHeight="1" x14ac:dyDescent="0.3">
      <c r="A53" s="304">
        <v>12</v>
      </c>
      <c r="B53" s="160" t="s">
        <v>523</v>
      </c>
      <c r="C53" s="307">
        <v>1</v>
      </c>
    </row>
    <row r="54" spans="1:3" ht="18.55" customHeight="1" x14ac:dyDescent="0.3">
      <c r="A54" s="304">
        <v>13</v>
      </c>
      <c r="B54" s="160" t="s">
        <v>524</v>
      </c>
      <c r="C54" s="307">
        <v>1</v>
      </c>
    </row>
    <row r="55" spans="1:3" ht="18.55" customHeight="1" x14ac:dyDescent="0.3">
      <c r="A55" s="304">
        <v>14</v>
      </c>
      <c r="B55" s="160" t="s">
        <v>525</v>
      </c>
      <c r="C55" s="307">
        <v>1</v>
      </c>
    </row>
    <row r="56" spans="1:3" ht="18.55" customHeight="1" x14ac:dyDescent="0.3">
      <c r="A56" s="304">
        <v>15</v>
      </c>
      <c r="B56" s="160" t="s">
        <v>526</v>
      </c>
      <c r="C56" s="307">
        <v>1</v>
      </c>
    </row>
    <row r="57" spans="1:3" s="107" customFormat="1" ht="34.9" customHeight="1" x14ac:dyDescent="0.35">
      <c r="A57" s="328" t="s">
        <v>36</v>
      </c>
      <c r="B57" s="328"/>
      <c r="C57" s="328"/>
    </row>
    <row r="58" spans="1:3" ht="18.55" customHeight="1" x14ac:dyDescent="0.3">
      <c r="A58" s="307">
        <v>1</v>
      </c>
      <c r="B58" s="156" t="s">
        <v>150</v>
      </c>
      <c r="C58" s="304">
        <v>11</v>
      </c>
    </row>
    <row r="59" spans="1:3" ht="18.55" customHeight="1" x14ac:dyDescent="0.3">
      <c r="A59" s="307">
        <v>2</v>
      </c>
      <c r="B59" s="156" t="s">
        <v>153</v>
      </c>
      <c r="C59" s="304">
        <v>10</v>
      </c>
    </row>
    <row r="60" spans="1:3" ht="18.55" customHeight="1" x14ac:dyDescent="0.3">
      <c r="A60" s="307">
        <v>3</v>
      </c>
      <c r="B60" s="156" t="s">
        <v>154</v>
      </c>
      <c r="C60" s="304">
        <v>5</v>
      </c>
    </row>
    <row r="61" spans="1:3" ht="18.55" customHeight="1" x14ac:dyDescent="0.3">
      <c r="A61" s="307">
        <v>4</v>
      </c>
      <c r="B61" s="156" t="s">
        <v>152</v>
      </c>
      <c r="C61" s="304">
        <v>3</v>
      </c>
    </row>
    <row r="62" spans="1:3" ht="18.55" customHeight="1" x14ac:dyDescent="0.3">
      <c r="A62" s="307">
        <v>5</v>
      </c>
      <c r="B62" s="156" t="s">
        <v>113</v>
      </c>
      <c r="C62" s="304">
        <v>3</v>
      </c>
    </row>
    <row r="63" spans="1:3" ht="18.55" customHeight="1" x14ac:dyDescent="0.3">
      <c r="A63" s="307">
        <v>6</v>
      </c>
      <c r="B63" s="156" t="s">
        <v>120</v>
      </c>
      <c r="C63" s="304">
        <v>3</v>
      </c>
    </row>
    <row r="64" spans="1:3" ht="18.55" customHeight="1" x14ac:dyDescent="0.3">
      <c r="A64" s="307">
        <v>7</v>
      </c>
      <c r="B64" s="156" t="s">
        <v>219</v>
      </c>
      <c r="C64" s="304">
        <v>2</v>
      </c>
    </row>
    <row r="65" spans="1:3" ht="18.55" customHeight="1" x14ac:dyDescent="0.3">
      <c r="A65" s="307">
        <v>8</v>
      </c>
      <c r="B65" s="156" t="s">
        <v>156</v>
      </c>
      <c r="C65" s="304">
        <v>2</v>
      </c>
    </row>
    <row r="66" spans="1:3" ht="18.55" customHeight="1" x14ac:dyDescent="0.3">
      <c r="A66" s="307">
        <v>9</v>
      </c>
      <c r="B66" s="156" t="s">
        <v>527</v>
      </c>
      <c r="C66" s="304">
        <v>1</v>
      </c>
    </row>
    <row r="67" spans="1:3" ht="18.55" customHeight="1" x14ac:dyDescent="0.3">
      <c r="A67" s="307">
        <v>10</v>
      </c>
      <c r="B67" s="156" t="s">
        <v>188</v>
      </c>
      <c r="C67" s="304">
        <v>1</v>
      </c>
    </row>
    <row r="68" spans="1:3" ht="18.55" customHeight="1" x14ac:dyDescent="0.3">
      <c r="A68" s="307">
        <v>11</v>
      </c>
      <c r="B68" s="156" t="s">
        <v>528</v>
      </c>
      <c r="C68" s="304">
        <v>1</v>
      </c>
    </row>
    <row r="69" spans="1:3" ht="18.55" customHeight="1" x14ac:dyDescent="0.3">
      <c r="A69" s="307">
        <v>12</v>
      </c>
      <c r="B69" s="156" t="s">
        <v>529</v>
      </c>
      <c r="C69" s="304">
        <v>1</v>
      </c>
    </row>
    <row r="70" spans="1:3" ht="18.55" customHeight="1" x14ac:dyDescent="0.3">
      <c r="A70" s="307">
        <v>13</v>
      </c>
      <c r="B70" s="156" t="s">
        <v>530</v>
      </c>
      <c r="C70" s="304">
        <v>1</v>
      </c>
    </row>
    <row r="71" spans="1:3" ht="18.55" customHeight="1" x14ac:dyDescent="0.3">
      <c r="A71" s="307">
        <v>14</v>
      </c>
      <c r="B71" s="156" t="s">
        <v>531</v>
      </c>
      <c r="C71" s="304">
        <v>1</v>
      </c>
    </row>
    <row r="72" spans="1:3" ht="18.55" customHeight="1" x14ac:dyDescent="0.3">
      <c r="A72" s="307">
        <v>15</v>
      </c>
      <c r="B72" s="156" t="s">
        <v>155</v>
      </c>
      <c r="C72" s="304">
        <v>1</v>
      </c>
    </row>
    <row r="73" spans="1:3" s="107" customFormat="1" ht="34.9" customHeight="1" x14ac:dyDescent="0.35">
      <c r="A73" s="328" t="s">
        <v>37</v>
      </c>
      <c r="B73" s="328"/>
      <c r="C73" s="328"/>
    </row>
    <row r="74" spans="1:3" ht="18.55" customHeight="1" x14ac:dyDescent="0.3">
      <c r="A74" s="304">
        <v>1</v>
      </c>
      <c r="B74" s="115" t="s">
        <v>97</v>
      </c>
      <c r="C74" s="304">
        <v>12</v>
      </c>
    </row>
    <row r="75" spans="1:3" ht="18.55" customHeight="1" x14ac:dyDescent="0.3">
      <c r="A75" s="304">
        <v>2</v>
      </c>
      <c r="B75" s="115" t="s">
        <v>103</v>
      </c>
      <c r="C75" s="304">
        <v>11</v>
      </c>
    </row>
    <row r="76" spans="1:3" ht="18.55" customHeight="1" x14ac:dyDescent="0.3">
      <c r="A76" s="304">
        <v>3</v>
      </c>
      <c r="B76" s="115" t="s">
        <v>99</v>
      </c>
      <c r="C76" s="304">
        <v>9</v>
      </c>
    </row>
    <row r="77" spans="1:3" ht="18.55" customHeight="1" x14ac:dyDescent="0.3">
      <c r="A77" s="304">
        <v>4</v>
      </c>
      <c r="B77" s="115" t="s">
        <v>326</v>
      </c>
      <c r="C77" s="304">
        <v>5</v>
      </c>
    </row>
    <row r="78" spans="1:3" ht="18.55" customHeight="1" x14ac:dyDescent="0.3">
      <c r="A78" s="304">
        <v>5</v>
      </c>
      <c r="B78" s="115" t="s">
        <v>102</v>
      </c>
      <c r="C78" s="304">
        <v>5</v>
      </c>
    </row>
    <row r="79" spans="1:3" ht="46.55" x14ac:dyDescent="0.3">
      <c r="A79" s="307">
        <v>6</v>
      </c>
      <c r="B79" s="156" t="s">
        <v>370</v>
      </c>
      <c r="C79" s="304">
        <v>4</v>
      </c>
    </row>
    <row r="80" spans="1:3" ht="31.05" x14ac:dyDescent="0.3">
      <c r="A80" s="307">
        <v>7</v>
      </c>
      <c r="B80" s="156" t="s">
        <v>399</v>
      </c>
      <c r="C80" s="304">
        <v>4</v>
      </c>
    </row>
    <row r="81" spans="1:3" ht="18.55" customHeight="1" x14ac:dyDescent="0.3">
      <c r="A81" s="307">
        <v>8</v>
      </c>
      <c r="B81" s="156" t="s">
        <v>157</v>
      </c>
      <c r="C81" s="304">
        <v>4</v>
      </c>
    </row>
    <row r="82" spans="1:3" x14ac:dyDescent="0.3">
      <c r="A82" s="307">
        <v>9</v>
      </c>
      <c r="B82" s="156" t="s">
        <v>118</v>
      </c>
      <c r="C82" s="304">
        <v>3</v>
      </c>
    </row>
    <row r="83" spans="1:3" ht="18.55" customHeight="1" x14ac:dyDescent="0.3">
      <c r="A83" s="307">
        <v>10</v>
      </c>
      <c r="B83" s="156" t="s">
        <v>389</v>
      </c>
      <c r="C83" s="304">
        <v>1</v>
      </c>
    </row>
    <row r="84" spans="1:3" ht="18.55" customHeight="1" x14ac:dyDescent="0.3">
      <c r="A84" s="307">
        <v>11</v>
      </c>
      <c r="B84" s="156" t="s">
        <v>532</v>
      </c>
      <c r="C84" s="304">
        <v>1</v>
      </c>
    </row>
    <row r="85" spans="1:3" x14ac:dyDescent="0.3">
      <c r="A85" s="307">
        <v>12</v>
      </c>
      <c r="B85" s="156" t="s">
        <v>533</v>
      </c>
      <c r="C85" s="304">
        <v>1</v>
      </c>
    </row>
    <row r="86" spans="1:3" s="107" customFormat="1" ht="34.9" customHeight="1" x14ac:dyDescent="0.35">
      <c r="A86" s="344" t="s">
        <v>38</v>
      </c>
      <c r="B86" s="345"/>
      <c r="C86" s="346"/>
    </row>
    <row r="87" spans="1:3" x14ac:dyDescent="0.3">
      <c r="A87" s="307">
        <v>1</v>
      </c>
      <c r="B87" s="156" t="s">
        <v>221</v>
      </c>
      <c r="C87" s="304">
        <v>2</v>
      </c>
    </row>
    <row r="88" spans="1:3" ht="18.55" customHeight="1" x14ac:dyDescent="0.3">
      <c r="A88" s="307">
        <v>2</v>
      </c>
      <c r="B88" s="156" t="s">
        <v>220</v>
      </c>
      <c r="C88" s="304">
        <v>1</v>
      </c>
    </row>
    <row r="89" spans="1:3" ht="18.55" customHeight="1" x14ac:dyDescent="0.3">
      <c r="A89" s="307">
        <v>3</v>
      </c>
      <c r="B89" s="156" t="s">
        <v>534</v>
      </c>
      <c r="C89" s="304">
        <v>1</v>
      </c>
    </row>
    <row r="90" spans="1:3" ht="18.55" customHeight="1" x14ac:dyDescent="0.3">
      <c r="A90" s="307">
        <v>4</v>
      </c>
      <c r="B90" s="156" t="s">
        <v>535</v>
      </c>
      <c r="C90" s="304">
        <v>1</v>
      </c>
    </row>
    <row r="91" spans="1:3" s="107" customFormat="1" ht="34.9" customHeight="1" x14ac:dyDescent="0.35">
      <c r="A91" s="344" t="s">
        <v>39</v>
      </c>
      <c r="B91" s="345"/>
      <c r="C91" s="346"/>
    </row>
    <row r="92" spans="1:3" ht="18" customHeight="1" x14ac:dyDescent="0.3">
      <c r="A92" s="304">
        <v>1</v>
      </c>
      <c r="B92" s="115" t="s">
        <v>107</v>
      </c>
      <c r="C92" s="304">
        <v>7</v>
      </c>
    </row>
    <row r="93" spans="1:3" ht="18" customHeight="1" x14ac:dyDescent="0.3">
      <c r="A93" s="304">
        <v>2</v>
      </c>
      <c r="B93" s="115" t="s">
        <v>122</v>
      </c>
      <c r="C93" s="304">
        <v>5</v>
      </c>
    </row>
    <row r="94" spans="1:3" ht="18" customHeight="1" x14ac:dyDescent="0.3">
      <c r="A94" s="304">
        <v>3</v>
      </c>
      <c r="B94" s="115" t="s">
        <v>400</v>
      </c>
      <c r="C94" s="304">
        <v>5</v>
      </c>
    </row>
    <row r="95" spans="1:3" x14ac:dyDescent="0.3">
      <c r="A95" s="304">
        <v>4</v>
      </c>
      <c r="B95" s="115" t="s">
        <v>513</v>
      </c>
      <c r="C95" s="304">
        <v>3</v>
      </c>
    </row>
    <row r="96" spans="1:3" x14ac:dyDescent="0.3">
      <c r="A96" s="304">
        <v>5</v>
      </c>
      <c r="B96" s="115" t="s">
        <v>334</v>
      </c>
      <c r="C96" s="304">
        <v>2</v>
      </c>
    </row>
    <row r="97" spans="1:3" ht="30.75" customHeight="1" x14ac:dyDescent="0.3">
      <c r="A97" s="304">
        <v>6</v>
      </c>
      <c r="B97" s="115" t="s">
        <v>112</v>
      </c>
      <c r="C97" s="304">
        <v>2</v>
      </c>
    </row>
    <row r="98" spans="1:3" x14ac:dyDescent="0.3">
      <c r="A98" s="304">
        <v>7</v>
      </c>
      <c r="B98" s="115" t="s">
        <v>167</v>
      </c>
      <c r="C98" s="304">
        <v>2</v>
      </c>
    </row>
    <row r="99" spans="1:3" ht="18" customHeight="1" x14ac:dyDescent="0.3">
      <c r="A99" s="304">
        <v>8</v>
      </c>
      <c r="B99" s="115" t="s">
        <v>342</v>
      </c>
      <c r="C99" s="304">
        <v>1</v>
      </c>
    </row>
    <row r="100" spans="1:3" ht="18" customHeight="1" x14ac:dyDescent="0.3">
      <c r="A100" s="304">
        <v>9</v>
      </c>
      <c r="B100" s="115" t="s">
        <v>536</v>
      </c>
      <c r="C100" s="304">
        <v>1</v>
      </c>
    </row>
    <row r="101" spans="1:3" ht="18" customHeight="1" x14ac:dyDescent="0.3">
      <c r="A101" s="304">
        <v>10</v>
      </c>
      <c r="B101" s="115" t="s">
        <v>537</v>
      </c>
      <c r="C101" s="304">
        <v>1</v>
      </c>
    </row>
    <row r="102" spans="1:3" ht="18" customHeight="1" x14ac:dyDescent="0.3">
      <c r="A102" s="304">
        <v>11</v>
      </c>
      <c r="B102" s="115" t="s">
        <v>341</v>
      </c>
      <c r="C102" s="304">
        <v>1</v>
      </c>
    </row>
    <row r="103" spans="1:3" ht="18" customHeight="1" x14ac:dyDescent="0.3">
      <c r="A103" s="304">
        <v>12</v>
      </c>
      <c r="B103" s="115" t="s">
        <v>538</v>
      </c>
      <c r="C103" s="304">
        <v>1</v>
      </c>
    </row>
    <row r="104" spans="1:3" ht="18" customHeight="1" x14ac:dyDescent="0.3">
      <c r="A104" s="304">
        <v>13</v>
      </c>
      <c r="B104" s="115" t="s">
        <v>375</v>
      </c>
      <c r="C104" s="304">
        <v>1</v>
      </c>
    </row>
    <row r="105" spans="1:3" ht="18" customHeight="1" x14ac:dyDescent="0.3">
      <c r="A105" s="304">
        <v>14</v>
      </c>
      <c r="B105" s="115" t="s">
        <v>168</v>
      </c>
      <c r="C105" s="304">
        <v>1</v>
      </c>
    </row>
    <row r="106" spans="1:3" ht="18" customHeight="1" x14ac:dyDescent="0.3">
      <c r="A106" s="304">
        <v>15</v>
      </c>
      <c r="B106" s="115" t="s">
        <v>190</v>
      </c>
      <c r="C106" s="304">
        <v>1</v>
      </c>
    </row>
    <row r="107" spans="1:3" s="107" customFormat="1" ht="34.9" customHeight="1" x14ac:dyDescent="0.35">
      <c r="A107" s="344" t="s">
        <v>40</v>
      </c>
      <c r="B107" s="345"/>
      <c r="C107" s="346"/>
    </row>
    <row r="108" spans="1:3" ht="20.5" customHeight="1" x14ac:dyDescent="0.3">
      <c r="A108" s="304">
        <v>1</v>
      </c>
      <c r="B108" s="115" t="s">
        <v>95</v>
      </c>
      <c r="C108" s="304">
        <v>18</v>
      </c>
    </row>
    <row r="109" spans="1:3" x14ac:dyDescent="0.3">
      <c r="A109" s="304">
        <v>2</v>
      </c>
      <c r="B109" s="115" t="s">
        <v>376</v>
      </c>
      <c r="C109" s="304">
        <v>4</v>
      </c>
    </row>
    <row r="110" spans="1:3" ht="18" customHeight="1" x14ac:dyDescent="0.3">
      <c r="A110" s="304">
        <v>3</v>
      </c>
      <c r="B110" s="115" t="s">
        <v>223</v>
      </c>
      <c r="C110" s="304">
        <v>4</v>
      </c>
    </row>
    <row r="111" spans="1:3" ht="18" customHeight="1" x14ac:dyDescent="0.3">
      <c r="A111" s="304">
        <v>4</v>
      </c>
      <c r="B111" s="115" t="s">
        <v>172</v>
      </c>
      <c r="C111" s="304">
        <v>4</v>
      </c>
    </row>
    <row r="112" spans="1:3" ht="18" customHeight="1" x14ac:dyDescent="0.3">
      <c r="A112" s="304">
        <v>5</v>
      </c>
      <c r="B112" s="115" t="s">
        <v>98</v>
      </c>
      <c r="C112" s="304">
        <v>3</v>
      </c>
    </row>
    <row r="113" spans="1:3" ht="18" customHeight="1" x14ac:dyDescent="0.3">
      <c r="A113" s="304">
        <v>6</v>
      </c>
      <c r="B113" s="115" t="s">
        <v>192</v>
      </c>
      <c r="C113" s="304">
        <v>3</v>
      </c>
    </row>
    <row r="114" spans="1:3" ht="18" customHeight="1" x14ac:dyDescent="0.3">
      <c r="A114" s="304">
        <v>7</v>
      </c>
      <c r="B114" s="115" t="s">
        <v>105</v>
      </c>
      <c r="C114" s="304">
        <v>3</v>
      </c>
    </row>
    <row r="115" spans="1:3" ht="18" customHeight="1" x14ac:dyDescent="0.3">
      <c r="A115" s="304">
        <v>8</v>
      </c>
      <c r="B115" s="115" t="s">
        <v>123</v>
      </c>
      <c r="C115" s="304">
        <v>2</v>
      </c>
    </row>
    <row r="116" spans="1:3" ht="18" customHeight="1" x14ac:dyDescent="0.3">
      <c r="A116" s="304">
        <v>9</v>
      </c>
      <c r="B116" s="115" t="s">
        <v>539</v>
      </c>
      <c r="C116" s="304">
        <v>2</v>
      </c>
    </row>
    <row r="117" spans="1:3" ht="32.299999999999997" customHeight="1" x14ac:dyDescent="0.3">
      <c r="A117" s="304">
        <v>10</v>
      </c>
      <c r="B117" s="115" t="s">
        <v>381</v>
      </c>
      <c r="C117" s="304">
        <v>2</v>
      </c>
    </row>
    <row r="118" spans="1:3" ht="18" customHeight="1" x14ac:dyDescent="0.3">
      <c r="A118" s="304">
        <v>11</v>
      </c>
      <c r="B118" s="115" t="s">
        <v>540</v>
      </c>
      <c r="C118" s="304">
        <v>1</v>
      </c>
    </row>
    <row r="119" spans="1:3" ht="18" customHeight="1" x14ac:dyDescent="0.3">
      <c r="A119" s="304">
        <v>12</v>
      </c>
      <c r="B119" s="115" t="s">
        <v>541</v>
      </c>
      <c r="C119" s="304">
        <v>1</v>
      </c>
    </row>
    <row r="120" spans="1:3" ht="18" customHeight="1" x14ac:dyDescent="0.3">
      <c r="A120" s="304">
        <v>13</v>
      </c>
      <c r="B120" s="115" t="s">
        <v>542</v>
      </c>
      <c r="C120" s="304">
        <v>1</v>
      </c>
    </row>
    <row r="121" spans="1:3" ht="18" customHeight="1" x14ac:dyDescent="0.3">
      <c r="A121" s="304">
        <v>14</v>
      </c>
      <c r="B121" s="115" t="s">
        <v>543</v>
      </c>
      <c r="C121" s="304">
        <v>1</v>
      </c>
    </row>
    <row r="122" spans="1:3" ht="18" customHeight="1" x14ac:dyDescent="0.3">
      <c r="A122" s="304">
        <v>15</v>
      </c>
      <c r="B122" s="115" t="s">
        <v>544</v>
      </c>
      <c r="C122" s="304">
        <v>1</v>
      </c>
    </row>
    <row r="123" spans="1:3" s="107" customFormat="1" ht="34.9" customHeight="1" x14ac:dyDescent="0.35">
      <c r="A123" s="344" t="s">
        <v>173</v>
      </c>
      <c r="B123" s="345"/>
      <c r="C123" s="346"/>
    </row>
    <row r="124" spans="1:3" ht="19.149999999999999" customHeight="1" x14ac:dyDescent="0.3">
      <c r="A124" s="304">
        <v>1</v>
      </c>
      <c r="B124" s="115" t="s">
        <v>100</v>
      </c>
      <c r="C124" s="304">
        <v>12</v>
      </c>
    </row>
    <row r="125" spans="1:3" ht="19.149999999999999" customHeight="1" x14ac:dyDescent="0.3">
      <c r="A125" s="304">
        <v>2</v>
      </c>
      <c r="B125" s="115" t="s">
        <v>96</v>
      </c>
      <c r="C125" s="304">
        <v>6</v>
      </c>
    </row>
    <row r="126" spans="1:3" ht="19.149999999999999" customHeight="1" x14ac:dyDescent="0.3">
      <c r="A126" s="304">
        <v>3</v>
      </c>
      <c r="B126" s="115" t="s">
        <v>106</v>
      </c>
      <c r="C126" s="304">
        <v>5</v>
      </c>
    </row>
    <row r="127" spans="1:3" ht="19.149999999999999" customHeight="1" x14ac:dyDescent="0.3">
      <c r="A127" s="304">
        <v>4</v>
      </c>
      <c r="B127" s="115" t="s">
        <v>115</v>
      </c>
      <c r="C127" s="304">
        <v>4</v>
      </c>
    </row>
    <row r="128" spans="1:3" ht="19.149999999999999" customHeight="1" x14ac:dyDescent="0.3">
      <c r="A128" s="304">
        <v>5</v>
      </c>
      <c r="B128" s="115" t="s">
        <v>108</v>
      </c>
      <c r="C128" s="304">
        <v>3</v>
      </c>
    </row>
    <row r="129" spans="1:3" ht="19.149999999999999" customHeight="1" x14ac:dyDescent="0.3">
      <c r="A129" s="304">
        <v>6</v>
      </c>
      <c r="B129" s="115" t="s">
        <v>111</v>
      </c>
      <c r="C129" s="304">
        <v>3</v>
      </c>
    </row>
    <row r="130" spans="1:3" ht="19.149999999999999" customHeight="1" x14ac:dyDescent="0.3">
      <c r="A130" s="304">
        <v>7</v>
      </c>
      <c r="B130" s="115" t="s">
        <v>127</v>
      </c>
      <c r="C130" s="304">
        <v>2</v>
      </c>
    </row>
    <row r="131" spans="1:3" ht="19.149999999999999" customHeight="1" x14ac:dyDescent="0.3">
      <c r="A131" s="304">
        <v>8</v>
      </c>
      <c r="B131" s="115" t="s">
        <v>110</v>
      </c>
      <c r="C131" s="304">
        <v>2</v>
      </c>
    </row>
    <row r="132" spans="1:3" ht="19.149999999999999" customHeight="1" x14ac:dyDescent="0.3">
      <c r="A132" s="304">
        <v>9</v>
      </c>
      <c r="B132" s="115" t="s">
        <v>126</v>
      </c>
      <c r="C132" s="304">
        <v>2</v>
      </c>
    </row>
    <row r="133" spans="1:3" ht="19.149999999999999" customHeight="1" x14ac:dyDescent="0.3">
      <c r="A133" s="304">
        <v>10</v>
      </c>
      <c r="B133" s="115" t="s">
        <v>121</v>
      </c>
      <c r="C133" s="304">
        <v>1</v>
      </c>
    </row>
    <row r="134" spans="1:3" ht="19.149999999999999" customHeight="1" x14ac:dyDescent="0.3">
      <c r="A134" s="304">
        <v>11</v>
      </c>
      <c r="B134" s="115" t="s">
        <v>193</v>
      </c>
      <c r="C134" s="304">
        <v>1</v>
      </c>
    </row>
    <row r="135" spans="1:3" ht="19.149999999999999" customHeight="1" x14ac:dyDescent="0.3">
      <c r="A135" s="304">
        <v>12</v>
      </c>
      <c r="B135" s="115" t="s">
        <v>545</v>
      </c>
      <c r="C135" s="304">
        <v>1</v>
      </c>
    </row>
    <row r="136" spans="1:3" ht="19.149999999999999" customHeight="1" x14ac:dyDescent="0.3">
      <c r="A136" s="304">
        <v>13</v>
      </c>
      <c r="B136" s="115" t="s">
        <v>546</v>
      </c>
      <c r="C136" s="304">
        <v>1</v>
      </c>
    </row>
    <row r="137" spans="1:3" ht="32.299999999999997" customHeight="1" x14ac:dyDescent="0.3">
      <c r="A137" s="304">
        <v>14</v>
      </c>
      <c r="B137" s="115" t="s">
        <v>117</v>
      </c>
      <c r="C137" s="304">
        <v>1</v>
      </c>
    </row>
    <row r="138" spans="1:3" ht="19.149999999999999" customHeight="1" x14ac:dyDescent="0.3">
      <c r="A138" s="304">
        <v>15</v>
      </c>
      <c r="B138" s="115" t="s">
        <v>214</v>
      </c>
      <c r="C138" s="304">
        <v>1</v>
      </c>
    </row>
  </sheetData>
  <mergeCells count="15">
    <mergeCell ref="A9:C9"/>
    <mergeCell ref="A25:C25"/>
    <mergeCell ref="A41:C41"/>
    <mergeCell ref="A57:C57"/>
    <mergeCell ref="A73:C73"/>
    <mergeCell ref="A86:C86"/>
    <mergeCell ref="A91:C91"/>
    <mergeCell ref="A107:C107"/>
    <mergeCell ref="A123:C123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sqref="A1:XFD1048576"/>
    </sheetView>
  </sheetViews>
  <sheetFormatPr defaultColWidth="9.09765625" defaultRowHeight="15.55" x14ac:dyDescent="0.3"/>
  <cols>
    <col min="1" max="1" width="3.09765625" style="94" customWidth="1"/>
    <col min="2" max="2" width="42" style="105" customWidth="1"/>
    <col min="3" max="3" width="22.09765625" style="95" customWidth="1"/>
    <col min="4" max="4" width="26.3984375" style="95" customWidth="1"/>
    <col min="5" max="5" width="9.09765625" style="95"/>
    <col min="6" max="6" width="66.09765625" style="95" customWidth="1"/>
    <col min="7" max="16384" width="9.09765625" style="95"/>
  </cols>
  <sheetData>
    <row r="1" spans="1:6" ht="45" customHeight="1" x14ac:dyDescent="0.3">
      <c r="B1" s="322" t="s">
        <v>343</v>
      </c>
      <c r="C1" s="322"/>
      <c r="D1" s="322"/>
    </row>
    <row r="2" spans="1:6" ht="20.25" customHeight="1" x14ac:dyDescent="0.3">
      <c r="B2" s="322" t="s">
        <v>88</v>
      </c>
      <c r="C2" s="322"/>
      <c r="D2" s="322"/>
    </row>
    <row r="4" spans="1:6" s="96" customFormat="1" ht="66.05" customHeight="1" x14ac:dyDescent="0.3">
      <c r="A4" s="306"/>
      <c r="B4" s="302" t="s">
        <v>89</v>
      </c>
      <c r="C4" s="303" t="s">
        <v>344</v>
      </c>
      <c r="D4" s="305" t="s">
        <v>345</v>
      </c>
    </row>
    <row r="5" spans="1:6" x14ac:dyDescent="0.3">
      <c r="A5" s="97">
        <v>1</v>
      </c>
      <c r="B5" s="98" t="s">
        <v>101</v>
      </c>
      <c r="C5" s="121">
        <v>26</v>
      </c>
      <c r="D5" s="253">
        <v>100</v>
      </c>
      <c r="F5" s="117"/>
    </row>
    <row r="6" spans="1:6" ht="31.05" x14ac:dyDescent="0.3">
      <c r="A6" s="97">
        <v>2</v>
      </c>
      <c r="B6" s="98" t="s">
        <v>346</v>
      </c>
      <c r="C6" s="121">
        <v>12</v>
      </c>
      <c r="D6" s="253">
        <v>100</v>
      </c>
      <c r="F6" s="117"/>
    </row>
    <row r="7" spans="1:6" x14ac:dyDescent="0.3">
      <c r="A7" s="97">
        <v>3</v>
      </c>
      <c r="B7" s="98" t="s">
        <v>97</v>
      </c>
      <c r="C7" s="121">
        <v>12</v>
      </c>
      <c r="D7" s="253">
        <v>100</v>
      </c>
      <c r="F7" s="117"/>
    </row>
    <row r="8" spans="1:6" s="99" customFormat="1" x14ac:dyDescent="0.3">
      <c r="A8" s="97">
        <v>4</v>
      </c>
      <c r="B8" s="98" t="s">
        <v>100</v>
      </c>
      <c r="C8" s="121">
        <v>12</v>
      </c>
      <c r="D8" s="253">
        <v>100</v>
      </c>
      <c r="F8" s="117"/>
    </row>
    <row r="9" spans="1:6" s="99" customFormat="1" x14ac:dyDescent="0.3">
      <c r="A9" s="97">
        <v>5</v>
      </c>
      <c r="B9" s="98" t="s">
        <v>153</v>
      </c>
      <c r="C9" s="121">
        <v>10</v>
      </c>
      <c r="D9" s="253">
        <v>100</v>
      </c>
      <c r="F9" s="117"/>
    </row>
    <row r="10" spans="1:6" s="99" customFormat="1" x14ac:dyDescent="0.3">
      <c r="A10" s="97">
        <v>6</v>
      </c>
      <c r="B10" s="98" t="s">
        <v>150</v>
      </c>
      <c r="C10" s="121">
        <v>10</v>
      </c>
      <c r="D10" s="253">
        <v>90.909090909090907</v>
      </c>
      <c r="F10" s="117"/>
    </row>
    <row r="11" spans="1:6" s="99" customFormat="1" x14ac:dyDescent="0.3">
      <c r="A11" s="97">
        <v>7</v>
      </c>
      <c r="B11" s="98" t="s">
        <v>109</v>
      </c>
      <c r="C11" s="121">
        <v>9</v>
      </c>
      <c r="D11" s="253">
        <v>81.818181818181827</v>
      </c>
      <c r="F11" s="117"/>
    </row>
    <row r="12" spans="1:6" s="99" customFormat="1" x14ac:dyDescent="0.3">
      <c r="A12" s="97">
        <v>8</v>
      </c>
      <c r="B12" s="98" t="s">
        <v>99</v>
      </c>
      <c r="C12" s="121">
        <v>7</v>
      </c>
      <c r="D12" s="253">
        <v>77.777777777777786</v>
      </c>
      <c r="F12" s="117"/>
    </row>
    <row r="13" spans="1:6" s="99" customFormat="1" x14ac:dyDescent="0.3">
      <c r="A13" s="97">
        <v>9</v>
      </c>
      <c r="B13" s="98" t="s">
        <v>128</v>
      </c>
      <c r="C13" s="121">
        <v>6</v>
      </c>
      <c r="D13" s="253">
        <v>100</v>
      </c>
      <c r="F13" s="117"/>
    </row>
    <row r="14" spans="1:6" s="99" customFormat="1" x14ac:dyDescent="0.3">
      <c r="A14" s="97">
        <v>10</v>
      </c>
      <c r="B14" s="98" t="s">
        <v>337</v>
      </c>
      <c r="C14" s="121">
        <v>5</v>
      </c>
      <c r="D14" s="253">
        <v>83.333333333333343</v>
      </c>
      <c r="F14" s="117"/>
    </row>
    <row r="15" spans="1:6" s="99" customFormat="1" x14ac:dyDescent="0.3">
      <c r="A15" s="97">
        <v>11</v>
      </c>
      <c r="B15" s="98" t="s">
        <v>154</v>
      </c>
      <c r="C15" s="121">
        <v>5</v>
      </c>
      <c r="D15" s="253">
        <v>100</v>
      </c>
      <c r="F15" s="117"/>
    </row>
    <row r="16" spans="1:6" s="99" customFormat="1" x14ac:dyDescent="0.3">
      <c r="A16" s="97">
        <v>12</v>
      </c>
      <c r="B16" s="98" t="s">
        <v>326</v>
      </c>
      <c r="C16" s="121">
        <v>5</v>
      </c>
      <c r="D16" s="253">
        <v>100</v>
      </c>
      <c r="F16" s="117"/>
    </row>
    <row r="17" spans="1:6" s="99" customFormat="1" x14ac:dyDescent="0.3">
      <c r="A17" s="97">
        <v>13</v>
      </c>
      <c r="B17" s="98" t="s">
        <v>400</v>
      </c>
      <c r="C17" s="121">
        <v>5</v>
      </c>
      <c r="D17" s="253">
        <v>100</v>
      </c>
      <c r="F17" s="117"/>
    </row>
    <row r="18" spans="1:6" s="99" customFormat="1" x14ac:dyDescent="0.3">
      <c r="A18" s="97">
        <v>14</v>
      </c>
      <c r="B18" s="98" t="s">
        <v>149</v>
      </c>
      <c r="C18" s="121">
        <v>4</v>
      </c>
      <c r="D18" s="253">
        <v>80</v>
      </c>
      <c r="F18" s="117"/>
    </row>
    <row r="19" spans="1:6" s="99" customFormat="1" ht="77.55" x14ac:dyDescent="0.3">
      <c r="A19" s="97">
        <v>15</v>
      </c>
      <c r="B19" s="98" t="s">
        <v>370</v>
      </c>
      <c r="C19" s="121">
        <v>4</v>
      </c>
      <c r="D19" s="253">
        <v>100</v>
      </c>
      <c r="F19" s="117"/>
    </row>
    <row r="20" spans="1:6" s="99" customFormat="1" ht="31.05" x14ac:dyDescent="0.3">
      <c r="A20" s="97">
        <v>16</v>
      </c>
      <c r="B20" s="98" t="s">
        <v>399</v>
      </c>
      <c r="C20" s="121">
        <v>4</v>
      </c>
      <c r="D20" s="253">
        <v>100</v>
      </c>
      <c r="F20" s="117"/>
    </row>
    <row r="21" spans="1:6" s="99" customFormat="1" x14ac:dyDescent="0.3">
      <c r="A21" s="97">
        <v>17</v>
      </c>
      <c r="B21" s="98" t="s">
        <v>157</v>
      </c>
      <c r="C21" s="121">
        <v>4</v>
      </c>
      <c r="D21" s="253">
        <v>100</v>
      </c>
      <c r="F21" s="117"/>
    </row>
    <row r="22" spans="1:6" s="99" customFormat="1" x14ac:dyDescent="0.3">
      <c r="A22" s="97">
        <v>18</v>
      </c>
      <c r="B22" s="98" t="s">
        <v>102</v>
      </c>
      <c r="C22" s="121">
        <v>4</v>
      </c>
      <c r="D22" s="253">
        <v>80</v>
      </c>
      <c r="F22" s="117"/>
    </row>
    <row r="23" spans="1:6" s="99" customFormat="1" x14ac:dyDescent="0.3">
      <c r="A23" s="97">
        <v>19</v>
      </c>
      <c r="B23" s="98" t="s">
        <v>376</v>
      </c>
      <c r="C23" s="121">
        <v>4</v>
      </c>
      <c r="D23" s="253">
        <v>100</v>
      </c>
      <c r="F23" s="117"/>
    </row>
    <row r="24" spans="1:6" s="99" customFormat="1" x14ac:dyDescent="0.3">
      <c r="A24" s="97">
        <v>20</v>
      </c>
      <c r="B24" s="98" t="s">
        <v>138</v>
      </c>
      <c r="C24" s="121">
        <v>3</v>
      </c>
      <c r="D24" s="253">
        <v>100</v>
      </c>
      <c r="F24" s="117"/>
    </row>
    <row r="25" spans="1:6" s="99" customFormat="1" x14ac:dyDescent="0.3">
      <c r="A25" s="97">
        <v>21</v>
      </c>
      <c r="B25" s="98" t="s">
        <v>141</v>
      </c>
      <c r="C25" s="121">
        <v>3</v>
      </c>
      <c r="D25" s="253">
        <v>100</v>
      </c>
      <c r="F25" s="117"/>
    </row>
    <row r="26" spans="1:6" s="99" customFormat="1" x14ac:dyDescent="0.3">
      <c r="A26" s="97">
        <v>22</v>
      </c>
      <c r="B26" s="98" t="s">
        <v>135</v>
      </c>
      <c r="C26" s="121">
        <v>3</v>
      </c>
      <c r="D26" s="253">
        <v>75</v>
      </c>
      <c r="F26" s="117"/>
    </row>
    <row r="27" spans="1:6" s="99" customFormat="1" x14ac:dyDescent="0.3">
      <c r="A27" s="97">
        <v>23</v>
      </c>
      <c r="B27" s="98" t="s">
        <v>512</v>
      </c>
      <c r="C27" s="121">
        <v>3</v>
      </c>
      <c r="D27" s="253">
        <v>100</v>
      </c>
      <c r="F27" s="117"/>
    </row>
    <row r="28" spans="1:6" s="99" customFormat="1" x14ac:dyDescent="0.3">
      <c r="A28" s="97">
        <v>24</v>
      </c>
      <c r="B28" s="98" t="s">
        <v>361</v>
      </c>
      <c r="C28" s="121">
        <v>3</v>
      </c>
      <c r="D28" s="253">
        <v>100</v>
      </c>
      <c r="F28" s="117"/>
    </row>
    <row r="29" spans="1:6" s="99" customFormat="1" x14ac:dyDescent="0.3">
      <c r="A29" s="97">
        <v>25</v>
      </c>
      <c r="B29" s="98" t="s">
        <v>152</v>
      </c>
      <c r="C29" s="121">
        <v>3</v>
      </c>
      <c r="D29" s="253">
        <v>100</v>
      </c>
      <c r="F29" s="117"/>
    </row>
    <row r="30" spans="1:6" s="99" customFormat="1" x14ac:dyDescent="0.3">
      <c r="A30" s="97">
        <v>26</v>
      </c>
      <c r="B30" s="98" t="s">
        <v>113</v>
      </c>
      <c r="C30" s="121">
        <v>3</v>
      </c>
      <c r="D30" s="253">
        <v>100</v>
      </c>
      <c r="F30" s="117"/>
    </row>
    <row r="31" spans="1:6" s="99" customFormat="1" x14ac:dyDescent="0.3">
      <c r="A31" s="97">
        <v>27</v>
      </c>
      <c r="B31" s="98" t="s">
        <v>120</v>
      </c>
      <c r="C31" s="121">
        <v>3</v>
      </c>
      <c r="D31" s="253">
        <v>100</v>
      </c>
      <c r="F31" s="117"/>
    </row>
    <row r="32" spans="1:6" s="99" customFormat="1" x14ac:dyDescent="0.3">
      <c r="A32" s="97">
        <v>28</v>
      </c>
      <c r="B32" s="98" t="s">
        <v>118</v>
      </c>
      <c r="C32" s="121">
        <v>3</v>
      </c>
      <c r="D32" s="253">
        <v>100</v>
      </c>
      <c r="F32" s="117"/>
    </row>
    <row r="33" spans="1:6" s="99" customFormat="1" ht="25.5" customHeight="1" x14ac:dyDescent="0.3">
      <c r="A33" s="97">
        <v>29</v>
      </c>
      <c r="B33" s="98" t="s">
        <v>223</v>
      </c>
      <c r="C33" s="121">
        <v>3</v>
      </c>
      <c r="D33" s="253">
        <v>75</v>
      </c>
      <c r="F33" s="117"/>
    </row>
    <row r="34" spans="1:6" s="99" customFormat="1" x14ac:dyDescent="0.3">
      <c r="A34" s="97">
        <v>30</v>
      </c>
      <c r="B34" s="98" t="s">
        <v>111</v>
      </c>
      <c r="C34" s="121">
        <v>3</v>
      </c>
      <c r="D34" s="253">
        <v>100</v>
      </c>
      <c r="F34" s="117"/>
    </row>
    <row r="35" spans="1:6" s="99" customFormat="1" x14ac:dyDescent="0.3">
      <c r="A35" s="97">
        <v>31</v>
      </c>
      <c r="B35" s="100" t="s">
        <v>115</v>
      </c>
      <c r="C35" s="121">
        <v>3</v>
      </c>
      <c r="D35" s="253">
        <v>75</v>
      </c>
      <c r="F35" s="117"/>
    </row>
    <row r="36" spans="1:6" s="99" customFormat="1" x14ac:dyDescent="0.3">
      <c r="A36" s="97">
        <v>32</v>
      </c>
      <c r="B36" s="98" t="s">
        <v>363</v>
      </c>
      <c r="C36" s="121">
        <v>2</v>
      </c>
      <c r="D36" s="253">
        <v>66.666666666666657</v>
      </c>
      <c r="F36" s="117"/>
    </row>
    <row r="37" spans="1:6" s="99" customFormat="1" x14ac:dyDescent="0.3">
      <c r="A37" s="97">
        <v>33</v>
      </c>
      <c r="B37" s="98" t="s">
        <v>320</v>
      </c>
      <c r="C37" s="121">
        <v>2</v>
      </c>
      <c r="D37" s="253">
        <v>66.666666666666657</v>
      </c>
      <c r="F37" s="117"/>
    </row>
    <row r="38" spans="1:6" s="99" customFormat="1" x14ac:dyDescent="0.3">
      <c r="A38" s="97">
        <v>34</v>
      </c>
      <c r="B38" s="98" t="s">
        <v>324</v>
      </c>
      <c r="C38" s="121">
        <v>2</v>
      </c>
      <c r="D38" s="253">
        <v>100</v>
      </c>
      <c r="F38" s="117"/>
    </row>
    <row r="39" spans="1:6" s="99" customFormat="1" x14ac:dyDescent="0.3">
      <c r="A39" s="97">
        <v>35</v>
      </c>
      <c r="B39" s="98" t="s">
        <v>200</v>
      </c>
      <c r="C39" s="121">
        <v>2</v>
      </c>
      <c r="D39" s="253">
        <v>66.666666666666657</v>
      </c>
      <c r="F39" s="117"/>
    </row>
    <row r="40" spans="1:6" s="99" customFormat="1" ht="31.05" x14ac:dyDescent="0.3">
      <c r="A40" s="97">
        <v>36</v>
      </c>
      <c r="B40" s="98" t="s">
        <v>351</v>
      </c>
      <c r="C40" s="121">
        <v>2</v>
      </c>
      <c r="D40" s="253">
        <v>100</v>
      </c>
      <c r="F40" s="117"/>
    </row>
    <row r="41" spans="1:6" x14ac:dyDescent="0.3">
      <c r="A41" s="97">
        <v>37</v>
      </c>
      <c r="B41" s="101" t="s">
        <v>350</v>
      </c>
      <c r="C41" s="102">
        <v>2</v>
      </c>
      <c r="D41" s="254">
        <v>100</v>
      </c>
      <c r="F41" s="117"/>
    </row>
    <row r="42" spans="1:6" x14ac:dyDescent="0.3">
      <c r="A42" s="97">
        <v>38</v>
      </c>
      <c r="B42" s="103" t="s">
        <v>382</v>
      </c>
      <c r="C42" s="102">
        <v>2</v>
      </c>
      <c r="D42" s="254">
        <v>50</v>
      </c>
      <c r="F42" s="117"/>
    </row>
    <row r="43" spans="1:6" ht="31.05" x14ac:dyDescent="0.3">
      <c r="A43" s="97">
        <v>39</v>
      </c>
      <c r="B43" s="98" t="s">
        <v>518</v>
      </c>
      <c r="C43" s="102">
        <v>2</v>
      </c>
      <c r="D43" s="254">
        <v>100</v>
      </c>
      <c r="F43" s="117"/>
    </row>
    <row r="44" spans="1:6" x14ac:dyDescent="0.3">
      <c r="A44" s="97">
        <v>40</v>
      </c>
      <c r="B44" s="98" t="s">
        <v>519</v>
      </c>
      <c r="C44" s="102">
        <v>2</v>
      </c>
      <c r="D44" s="254">
        <v>100</v>
      </c>
      <c r="F44" s="117"/>
    </row>
    <row r="45" spans="1:6" x14ac:dyDescent="0.3">
      <c r="A45" s="97">
        <v>41</v>
      </c>
      <c r="B45" s="98" t="s">
        <v>186</v>
      </c>
      <c r="C45" s="102">
        <v>2</v>
      </c>
      <c r="D45" s="254">
        <v>100</v>
      </c>
      <c r="F45" s="117"/>
    </row>
    <row r="46" spans="1:6" x14ac:dyDescent="0.3">
      <c r="A46" s="97">
        <v>42</v>
      </c>
      <c r="B46" s="98" t="s">
        <v>349</v>
      </c>
      <c r="C46" s="102">
        <v>2</v>
      </c>
      <c r="D46" s="254">
        <v>100</v>
      </c>
      <c r="F46" s="117"/>
    </row>
    <row r="47" spans="1:6" x14ac:dyDescent="0.3">
      <c r="A47" s="97">
        <v>43</v>
      </c>
      <c r="B47" s="104" t="s">
        <v>202</v>
      </c>
      <c r="C47" s="102">
        <v>2</v>
      </c>
      <c r="D47" s="254">
        <v>66.666666666666657</v>
      </c>
      <c r="F47" s="117"/>
    </row>
    <row r="48" spans="1:6" x14ac:dyDescent="0.3">
      <c r="A48" s="97">
        <v>44</v>
      </c>
      <c r="B48" s="104" t="s">
        <v>145</v>
      </c>
      <c r="C48" s="102">
        <v>2</v>
      </c>
      <c r="D48" s="254">
        <v>100</v>
      </c>
      <c r="F48" s="117"/>
    </row>
    <row r="49" spans="1:6" ht="31.05" x14ac:dyDescent="0.3">
      <c r="A49" s="97">
        <v>45</v>
      </c>
      <c r="B49" s="104" t="s">
        <v>369</v>
      </c>
      <c r="C49" s="102">
        <v>2</v>
      </c>
      <c r="D49" s="254">
        <v>100</v>
      </c>
      <c r="F49" s="117"/>
    </row>
    <row r="50" spans="1:6" x14ac:dyDescent="0.3">
      <c r="A50" s="97">
        <v>46</v>
      </c>
      <c r="B50" s="104" t="s">
        <v>521</v>
      </c>
      <c r="C50" s="102">
        <v>2</v>
      </c>
      <c r="D50" s="254">
        <v>100</v>
      </c>
      <c r="F50" s="117"/>
    </row>
    <row r="51" spans="1:6" x14ac:dyDescent="0.3">
      <c r="A51" s="97">
        <v>47</v>
      </c>
      <c r="B51" s="104" t="s">
        <v>219</v>
      </c>
      <c r="C51" s="102">
        <v>2</v>
      </c>
      <c r="D51" s="254">
        <v>100</v>
      </c>
      <c r="F51" s="117"/>
    </row>
    <row r="52" spans="1:6" x14ac:dyDescent="0.3">
      <c r="A52" s="97">
        <v>48</v>
      </c>
      <c r="B52" s="104" t="s">
        <v>156</v>
      </c>
      <c r="C52" s="102">
        <v>2</v>
      </c>
      <c r="D52" s="254">
        <v>100</v>
      </c>
      <c r="F52" s="117"/>
    </row>
    <row r="53" spans="1:6" x14ac:dyDescent="0.3">
      <c r="A53" s="97">
        <v>49</v>
      </c>
      <c r="B53" s="104" t="s">
        <v>539</v>
      </c>
      <c r="C53" s="102">
        <v>2</v>
      </c>
      <c r="D53" s="254">
        <v>100</v>
      </c>
      <c r="F53" s="117"/>
    </row>
    <row r="54" spans="1:6" ht="39.75" customHeight="1" x14ac:dyDescent="0.3">
      <c r="A54" s="97">
        <v>50</v>
      </c>
      <c r="B54" s="103" t="s">
        <v>96</v>
      </c>
      <c r="C54" s="102">
        <v>2</v>
      </c>
      <c r="D54" s="254">
        <v>33.333333333333329</v>
      </c>
      <c r="F54" s="11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90" zoomScaleNormal="100" zoomScaleSheetLayoutView="90" workbookViewId="0">
      <selection sqref="A1:XFD1048576"/>
    </sheetView>
  </sheetViews>
  <sheetFormatPr defaultColWidth="9.09765625" defaultRowHeight="15.55" x14ac:dyDescent="0.3"/>
  <cols>
    <col min="1" max="1" width="3.09765625" style="94" customWidth="1"/>
    <col min="2" max="2" width="42" style="105" customWidth="1"/>
    <col min="3" max="3" width="22.09765625" style="95" customWidth="1"/>
    <col min="4" max="4" width="26.3984375" style="95" customWidth="1"/>
    <col min="5" max="5" width="9.09765625" style="95"/>
    <col min="6" max="6" width="66.09765625" style="95" customWidth="1"/>
    <col min="7" max="16384" width="9.09765625" style="95"/>
  </cols>
  <sheetData>
    <row r="1" spans="1:6" ht="45" customHeight="1" x14ac:dyDescent="0.3">
      <c r="B1" s="322" t="s">
        <v>352</v>
      </c>
      <c r="C1" s="322"/>
      <c r="D1" s="322"/>
    </row>
    <row r="2" spans="1:6" ht="20.25" customHeight="1" x14ac:dyDescent="0.3">
      <c r="B2" s="322" t="s">
        <v>88</v>
      </c>
      <c r="C2" s="322"/>
      <c r="D2" s="322"/>
    </row>
    <row r="4" spans="1:6" s="96" customFormat="1" ht="66.05" customHeight="1" x14ac:dyDescent="0.3">
      <c r="A4" s="306"/>
      <c r="B4" s="302" t="s">
        <v>89</v>
      </c>
      <c r="C4" s="303" t="s">
        <v>353</v>
      </c>
      <c r="D4" s="305" t="s">
        <v>345</v>
      </c>
    </row>
    <row r="5" spans="1:6" x14ac:dyDescent="0.3">
      <c r="A5" s="97">
        <v>1</v>
      </c>
      <c r="B5" s="98" t="s">
        <v>95</v>
      </c>
      <c r="C5" s="121">
        <v>18</v>
      </c>
      <c r="D5" s="253">
        <v>100</v>
      </c>
      <c r="F5" s="117"/>
    </row>
    <row r="6" spans="1:6" x14ac:dyDescent="0.3">
      <c r="A6" s="97">
        <v>2</v>
      </c>
      <c r="B6" s="98" t="s">
        <v>103</v>
      </c>
      <c r="C6" s="121">
        <v>11</v>
      </c>
      <c r="D6" s="253">
        <v>100</v>
      </c>
      <c r="F6" s="117"/>
    </row>
    <row r="7" spans="1:6" x14ac:dyDescent="0.3">
      <c r="A7" s="97">
        <v>3</v>
      </c>
      <c r="B7" s="98" t="s">
        <v>107</v>
      </c>
      <c r="C7" s="121">
        <v>7</v>
      </c>
      <c r="D7" s="253">
        <v>100</v>
      </c>
      <c r="F7" s="117"/>
    </row>
    <row r="8" spans="1:6" s="99" customFormat="1" x14ac:dyDescent="0.3">
      <c r="A8" s="97">
        <v>4</v>
      </c>
      <c r="B8" s="98" t="s">
        <v>122</v>
      </c>
      <c r="C8" s="121">
        <v>5</v>
      </c>
      <c r="D8" s="253">
        <v>100</v>
      </c>
      <c r="F8" s="117"/>
    </row>
    <row r="9" spans="1:6" s="99" customFormat="1" x14ac:dyDescent="0.3">
      <c r="A9" s="97">
        <v>5</v>
      </c>
      <c r="B9" s="98" t="s">
        <v>106</v>
      </c>
      <c r="C9" s="121">
        <v>5</v>
      </c>
      <c r="D9" s="253">
        <v>100</v>
      </c>
      <c r="F9" s="117"/>
    </row>
    <row r="10" spans="1:6" s="99" customFormat="1" x14ac:dyDescent="0.3">
      <c r="A10" s="97">
        <v>6</v>
      </c>
      <c r="B10" s="98" t="s">
        <v>96</v>
      </c>
      <c r="C10" s="121">
        <v>4</v>
      </c>
      <c r="D10" s="253">
        <v>66.666666666666657</v>
      </c>
      <c r="F10" s="117"/>
    </row>
    <row r="11" spans="1:6" s="99" customFormat="1" x14ac:dyDescent="0.3">
      <c r="A11" s="97">
        <v>7</v>
      </c>
      <c r="B11" s="98" t="s">
        <v>172</v>
      </c>
      <c r="C11" s="121">
        <v>4</v>
      </c>
      <c r="D11" s="253">
        <v>100</v>
      </c>
      <c r="F11" s="117"/>
    </row>
    <row r="12" spans="1:6" s="99" customFormat="1" x14ac:dyDescent="0.3">
      <c r="A12" s="97">
        <v>8</v>
      </c>
      <c r="B12" s="98" t="s">
        <v>142</v>
      </c>
      <c r="C12" s="121">
        <v>3</v>
      </c>
      <c r="D12" s="253">
        <v>100</v>
      </c>
      <c r="F12" s="117"/>
    </row>
    <row r="13" spans="1:6" s="99" customFormat="1" ht="31.05" x14ac:dyDescent="0.3">
      <c r="A13" s="97">
        <v>9</v>
      </c>
      <c r="B13" s="98" t="s">
        <v>513</v>
      </c>
      <c r="C13" s="121">
        <v>3</v>
      </c>
      <c r="D13" s="253">
        <v>100</v>
      </c>
      <c r="F13" s="117"/>
    </row>
    <row r="14" spans="1:6" s="99" customFormat="1" ht="31.05" x14ac:dyDescent="0.3">
      <c r="A14" s="97">
        <v>10</v>
      </c>
      <c r="B14" s="98" t="s">
        <v>192</v>
      </c>
      <c r="C14" s="121">
        <v>3</v>
      </c>
      <c r="D14" s="253">
        <v>100</v>
      </c>
      <c r="F14" s="117"/>
    </row>
    <row r="15" spans="1:6" s="99" customFormat="1" x14ac:dyDescent="0.3">
      <c r="A15" s="97">
        <v>11</v>
      </c>
      <c r="B15" s="98" t="s">
        <v>105</v>
      </c>
      <c r="C15" s="121">
        <v>3</v>
      </c>
      <c r="D15" s="253">
        <v>100</v>
      </c>
      <c r="F15" s="117"/>
    </row>
    <row r="16" spans="1:6" s="99" customFormat="1" x14ac:dyDescent="0.3">
      <c r="A16" s="97">
        <v>12</v>
      </c>
      <c r="B16" s="98" t="s">
        <v>109</v>
      </c>
      <c r="C16" s="121">
        <v>2</v>
      </c>
      <c r="D16" s="253">
        <v>18.181818181818183</v>
      </c>
      <c r="F16" s="117"/>
    </row>
    <row r="17" spans="1:6" s="99" customFormat="1" x14ac:dyDescent="0.3">
      <c r="A17" s="97">
        <v>13</v>
      </c>
      <c r="B17" s="98" t="s">
        <v>99</v>
      </c>
      <c r="C17" s="121">
        <v>2</v>
      </c>
      <c r="D17" s="253">
        <v>22.222222222222221</v>
      </c>
      <c r="F17" s="117"/>
    </row>
    <row r="18" spans="1:6" s="99" customFormat="1" x14ac:dyDescent="0.3">
      <c r="A18" s="97">
        <v>14</v>
      </c>
      <c r="B18" s="98" t="s">
        <v>382</v>
      </c>
      <c r="C18" s="121">
        <v>2</v>
      </c>
      <c r="D18" s="253">
        <v>50</v>
      </c>
      <c r="F18" s="117"/>
    </row>
    <row r="19" spans="1:6" s="99" customFormat="1" x14ac:dyDescent="0.3">
      <c r="A19" s="97">
        <v>15</v>
      </c>
      <c r="B19" s="98" t="s">
        <v>139</v>
      </c>
      <c r="C19" s="121">
        <v>2</v>
      </c>
      <c r="D19" s="253">
        <v>66.666666666666657</v>
      </c>
      <c r="F19" s="117"/>
    </row>
    <row r="20" spans="1:6" s="99" customFormat="1" x14ac:dyDescent="0.3">
      <c r="A20" s="97">
        <v>16</v>
      </c>
      <c r="B20" s="98" t="s">
        <v>198</v>
      </c>
      <c r="C20" s="121">
        <v>2</v>
      </c>
      <c r="D20" s="253">
        <v>66.666666666666657</v>
      </c>
      <c r="F20" s="117"/>
    </row>
    <row r="21" spans="1:6" s="99" customFormat="1" x14ac:dyDescent="0.3">
      <c r="A21" s="97">
        <v>17</v>
      </c>
      <c r="B21" s="98" t="s">
        <v>114</v>
      </c>
      <c r="C21" s="121">
        <v>2</v>
      </c>
      <c r="D21" s="253">
        <v>66.666666666666657</v>
      </c>
      <c r="F21" s="117"/>
    </row>
    <row r="22" spans="1:6" s="99" customFormat="1" x14ac:dyDescent="0.3">
      <c r="A22" s="97">
        <v>18</v>
      </c>
      <c r="B22" s="98" t="s">
        <v>98</v>
      </c>
      <c r="C22" s="121">
        <v>2</v>
      </c>
      <c r="D22" s="253">
        <v>66.666666666666657</v>
      </c>
      <c r="F22" s="117"/>
    </row>
    <row r="23" spans="1:6" s="99" customFormat="1" x14ac:dyDescent="0.3">
      <c r="A23" s="97">
        <v>19</v>
      </c>
      <c r="B23" s="98" t="s">
        <v>108</v>
      </c>
      <c r="C23" s="121">
        <v>2</v>
      </c>
      <c r="D23" s="253">
        <v>66.666666666666657</v>
      </c>
      <c r="F23" s="117"/>
    </row>
    <row r="24" spans="1:6" s="99" customFormat="1" x14ac:dyDescent="0.3">
      <c r="A24" s="97">
        <v>20</v>
      </c>
      <c r="B24" s="98" t="s">
        <v>514</v>
      </c>
      <c r="C24" s="121">
        <v>2</v>
      </c>
      <c r="D24" s="253">
        <v>100</v>
      </c>
      <c r="F24" s="117"/>
    </row>
    <row r="25" spans="1:6" s="99" customFormat="1" x14ac:dyDescent="0.3">
      <c r="A25" s="97">
        <v>21</v>
      </c>
      <c r="B25" s="98" t="s">
        <v>516</v>
      </c>
      <c r="C25" s="121">
        <v>2</v>
      </c>
      <c r="D25" s="253">
        <v>100</v>
      </c>
      <c r="F25" s="117"/>
    </row>
    <row r="26" spans="1:6" s="99" customFormat="1" x14ac:dyDescent="0.3">
      <c r="A26" s="97">
        <v>22</v>
      </c>
      <c r="B26" s="98" t="s">
        <v>131</v>
      </c>
      <c r="C26" s="121">
        <v>2</v>
      </c>
      <c r="D26" s="253">
        <v>100</v>
      </c>
      <c r="F26" s="117"/>
    </row>
    <row r="27" spans="1:6" s="99" customFormat="1" x14ac:dyDescent="0.3">
      <c r="A27" s="97">
        <v>23</v>
      </c>
      <c r="B27" s="98" t="s">
        <v>143</v>
      </c>
      <c r="C27" s="121">
        <v>2</v>
      </c>
      <c r="D27" s="253">
        <v>100</v>
      </c>
      <c r="F27" s="117"/>
    </row>
    <row r="28" spans="1:6" s="99" customFormat="1" x14ac:dyDescent="0.3">
      <c r="A28" s="97">
        <v>24</v>
      </c>
      <c r="B28" s="98" t="s">
        <v>520</v>
      </c>
      <c r="C28" s="121">
        <v>2</v>
      </c>
      <c r="D28" s="253">
        <v>100</v>
      </c>
      <c r="F28" s="117"/>
    </row>
    <row r="29" spans="1:6" s="99" customFormat="1" x14ac:dyDescent="0.3">
      <c r="A29" s="97">
        <v>25</v>
      </c>
      <c r="B29" s="98" t="s">
        <v>221</v>
      </c>
      <c r="C29" s="121">
        <v>2</v>
      </c>
      <c r="D29" s="253">
        <v>100</v>
      </c>
      <c r="F29" s="117"/>
    </row>
    <row r="30" spans="1:6" s="99" customFormat="1" x14ac:dyDescent="0.3">
      <c r="A30" s="97">
        <v>26</v>
      </c>
      <c r="B30" s="98" t="s">
        <v>334</v>
      </c>
      <c r="C30" s="121">
        <v>2</v>
      </c>
      <c r="D30" s="253">
        <v>100</v>
      </c>
      <c r="F30" s="117"/>
    </row>
    <row r="31" spans="1:6" s="99" customFormat="1" ht="31.05" x14ac:dyDescent="0.3">
      <c r="A31" s="97">
        <v>27</v>
      </c>
      <c r="B31" s="98" t="s">
        <v>112</v>
      </c>
      <c r="C31" s="121">
        <v>2</v>
      </c>
      <c r="D31" s="253">
        <v>100</v>
      </c>
      <c r="F31" s="117"/>
    </row>
    <row r="32" spans="1:6" s="99" customFormat="1" x14ac:dyDescent="0.3">
      <c r="A32" s="97">
        <v>28</v>
      </c>
      <c r="B32" s="98" t="s">
        <v>167</v>
      </c>
      <c r="C32" s="121">
        <v>2</v>
      </c>
      <c r="D32" s="253">
        <v>100</v>
      </c>
      <c r="F32" s="117"/>
    </row>
    <row r="33" spans="1:6" s="99" customFormat="1" ht="35.35" customHeight="1" x14ac:dyDescent="0.3">
      <c r="A33" s="97">
        <v>29</v>
      </c>
      <c r="B33" s="98" t="s">
        <v>381</v>
      </c>
      <c r="C33" s="121">
        <v>2</v>
      </c>
      <c r="D33" s="253">
        <v>100</v>
      </c>
      <c r="F33" s="117"/>
    </row>
    <row r="34" spans="1:6" s="99" customFormat="1" x14ac:dyDescent="0.3">
      <c r="A34" s="97">
        <v>30</v>
      </c>
      <c r="B34" s="98" t="s">
        <v>150</v>
      </c>
      <c r="C34" s="121">
        <v>1</v>
      </c>
      <c r="D34" s="253">
        <v>9.0909090909090917</v>
      </c>
      <c r="F34" s="117"/>
    </row>
    <row r="35" spans="1:6" s="99" customFormat="1" x14ac:dyDescent="0.3">
      <c r="A35" s="97">
        <v>31</v>
      </c>
      <c r="B35" s="100" t="s">
        <v>337</v>
      </c>
      <c r="C35" s="121">
        <v>1</v>
      </c>
      <c r="D35" s="253">
        <v>16.666666666666664</v>
      </c>
      <c r="F35" s="117"/>
    </row>
    <row r="36" spans="1:6" s="99" customFormat="1" x14ac:dyDescent="0.3">
      <c r="A36" s="97">
        <v>32</v>
      </c>
      <c r="B36" s="98" t="s">
        <v>149</v>
      </c>
      <c r="C36" s="121">
        <v>1</v>
      </c>
      <c r="D36" s="253">
        <v>20</v>
      </c>
      <c r="F36" s="117"/>
    </row>
    <row r="37" spans="1:6" s="99" customFormat="1" x14ac:dyDescent="0.3">
      <c r="A37" s="97">
        <v>33</v>
      </c>
      <c r="B37" s="98" t="s">
        <v>102</v>
      </c>
      <c r="C37" s="121">
        <v>1</v>
      </c>
      <c r="D37" s="253">
        <v>20</v>
      </c>
      <c r="F37" s="117"/>
    </row>
    <row r="38" spans="1:6" s="99" customFormat="1" x14ac:dyDescent="0.3">
      <c r="A38" s="97">
        <v>34</v>
      </c>
      <c r="B38" s="98" t="s">
        <v>135</v>
      </c>
      <c r="C38" s="121">
        <v>1</v>
      </c>
      <c r="D38" s="253">
        <v>25</v>
      </c>
      <c r="F38" s="117"/>
    </row>
    <row r="39" spans="1:6" s="99" customFormat="1" x14ac:dyDescent="0.3">
      <c r="A39" s="97">
        <v>35</v>
      </c>
      <c r="B39" s="98" t="s">
        <v>223</v>
      </c>
      <c r="C39" s="121">
        <v>1</v>
      </c>
      <c r="D39" s="253">
        <v>25</v>
      </c>
      <c r="F39" s="117"/>
    </row>
    <row r="40" spans="1:6" s="99" customFormat="1" x14ac:dyDescent="0.3">
      <c r="A40" s="97">
        <v>36</v>
      </c>
      <c r="B40" s="98" t="s">
        <v>115</v>
      </c>
      <c r="C40" s="121">
        <v>1</v>
      </c>
      <c r="D40" s="253">
        <v>25</v>
      </c>
      <c r="F40" s="117"/>
    </row>
    <row r="41" spans="1:6" x14ac:dyDescent="0.3">
      <c r="A41" s="97">
        <v>37</v>
      </c>
      <c r="B41" s="101" t="s">
        <v>363</v>
      </c>
      <c r="C41" s="102">
        <v>1</v>
      </c>
      <c r="D41" s="254">
        <v>33.333333333333329</v>
      </c>
      <c r="F41" s="117"/>
    </row>
    <row r="42" spans="1:6" x14ac:dyDescent="0.3">
      <c r="A42" s="97">
        <v>38</v>
      </c>
      <c r="B42" s="103" t="s">
        <v>320</v>
      </c>
      <c r="C42" s="102">
        <v>1</v>
      </c>
      <c r="D42" s="254">
        <v>33.333333333333329</v>
      </c>
      <c r="F42" s="117"/>
    </row>
    <row r="43" spans="1:6" x14ac:dyDescent="0.3">
      <c r="A43" s="97">
        <v>39</v>
      </c>
      <c r="B43" s="98" t="s">
        <v>200</v>
      </c>
      <c r="C43" s="102">
        <v>1</v>
      </c>
      <c r="D43" s="254">
        <v>33.333333333333329</v>
      </c>
      <c r="F43" s="117"/>
    </row>
    <row r="44" spans="1:6" x14ac:dyDescent="0.3">
      <c r="A44" s="97">
        <v>40</v>
      </c>
      <c r="B44" s="98" t="s">
        <v>202</v>
      </c>
      <c r="C44" s="102">
        <v>1</v>
      </c>
      <c r="D44" s="254">
        <v>33.333333333333329</v>
      </c>
      <c r="F44" s="117"/>
    </row>
    <row r="45" spans="1:6" x14ac:dyDescent="0.3">
      <c r="A45" s="97">
        <v>41</v>
      </c>
      <c r="B45" s="98" t="s">
        <v>348</v>
      </c>
      <c r="C45" s="102">
        <v>1</v>
      </c>
      <c r="D45" s="254">
        <v>50</v>
      </c>
      <c r="F45" s="117"/>
    </row>
    <row r="46" spans="1:6" x14ac:dyDescent="0.3">
      <c r="A46" s="97">
        <v>42</v>
      </c>
      <c r="B46" s="98" t="s">
        <v>137</v>
      </c>
      <c r="C46" s="102">
        <v>1</v>
      </c>
      <c r="D46" s="254">
        <v>50</v>
      </c>
      <c r="F46" s="117"/>
    </row>
    <row r="47" spans="1:6" x14ac:dyDescent="0.3">
      <c r="A47" s="97">
        <v>43</v>
      </c>
      <c r="B47" s="104" t="s">
        <v>517</v>
      </c>
      <c r="C47" s="102">
        <v>1</v>
      </c>
      <c r="D47" s="254">
        <v>50</v>
      </c>
      <c r="F47" s="117"/>
    </row>
    <row r="48" spans="1:6" x14ac:dyDescent="0.3">
      <c r="A48" s="97">
        <v>44</v>
      </c>
      <c r="B48" s="104" t="s">
        <v>547</v>
      </c>
      <c r="C48" s="102">
        <v>59</v>
      </c>
      <c r="D48" s="254">
        <v>47.199999999999996</v>
      </c>
      <c r="F48" s="117"/>
    </row>
    <row r="49" spans="1:6" x14ac:dyDescent="0.3">
      <c r="A49" s="97">
        <v>45</v>
      </c>
      <c r="B49" s="104" t="s">
        <v>123</v>
      </c>
      <c r="C49" s="102">
        <v>1</v>
      </c>
      <c r="D49" s="254">
        <v>50</v>
      </c>
      <c r="F49" s="117"/>
    </row>
    <row r="50" spans="1:6" x14ac:dyDescent="0.3">
      <c r="A50" s="97">
        <v>46</v>
      </c>
      <c r="B50" s="104" t="s">
        <v>127</v>
      </c>
      <c r="C50" s="102">
        <v>1</v>
      </c>
      <c r="D50" s="254">
        <v>50</v>
      </c>
      <c r="F50" s="117"/>
    </row>
    <row r="51" spans="1:6" x14ac:dyDescent="0.3">
      <c r="A51" s="97">
        <v>47</v>
      </c>
      <c r="B51" s="104" t="s">
        <v>110</v>
      </c>
      <c r="C51" s="102">
        <v>1</v>
      </c>
      <c r="D51" s="254">
        <v>50</v>
      </c>
      <c r="F51" s="117"/>
    </row>
    <row r="52" spans="1:6" x14ac:dyDescent="0.3">
      <c r="A52" s="97">
        <v>48</v>
      </c>
      <c r="B52" s="104" t="s">
        <v>126</v>
      </c>
      <c r="C52" s="102">
        <v>1</v>
      </c>
      <c r="D52" s="254">
        <v>50</v>
      </c>
      <c r="F52" s="117"/>
    </row>
    <row r="53" spans="1:6" x14ac:dyDescent="0.3">
      <c r="A53" s="97">
        <v>49</v>
      </c>
      <c r="B53" s="104" t="s">
        <v>548</v>
      </c>
      <c r="C53" s="102">
        <v>1</v>
      </c>
      <c r="D53" s="254">
        <v>100</v>
      </c>
      <c r="F53" s="117"/>
    </row>
    <row r="54" spans="1:6" x14ac:dyDescent="0.3">
      <c r="A54" s="97">
        <v>50</v>
      </c>
      <c r="B54" s="103" t="s">
        <v>549</v>
      </c>
      <c r="C54" s="102">
        <v>1</v>
      </c>
      <c r="D54" s="254">
        <v>100</v>
      </c>
      <c r="F54" s="11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5" sqref="F5"/>
    </sheetView>
  </sheetViews>
  <sheetFormatPr defaultColWidth="8.8984375" defaultRowHeight="12.75" x14ac:dyDescent="0.25"/>
  <cols>
    <col min="1" max="1" width="39.09765625" style="43" customWidth="1"/>
    <col min="2" max="2" width="10.69921875" style="43" customWidth="1"/>
    <col min="3" max="3" width="10.59765625" style="43" customWidth="1"/>
    <col min="4" max="4" width="13" style="43" customWidth="1"/>
    <col min="5" max="6" width="16.296875" style="127" customWidth="1"/>
    <col min="7" max="7" width="12.3984375" style="43" customWidth="1"/>
    <col min="8" max="9" width="8.8984375" style="43"/>
    <col min="10" max="10" width="7.8984375" style="43" customWidth="1"/>
    <col min="11" max="256" width="8.8984375" style="43"/>
    <col min="257" max="257" width="37.09765625" style="43" customWidth="1"/>
    <col min="258" max="259" width="10.59765625" style="43" customWidth="1"/>
    <col min="260" max="260" width="13" style="43" customWidth="1"/>
    <col min="261" max="262" width="10.296875" style="43" customWidth="1"/>
    <col min="263" max="263" width="12.3984375" style="43" customWidth="1"/>
    <col min="264" max="265" width="8.8984375" style="43"/>
    <col min="266" max="266" width="7.8984375" style="43" customWidth="1"/>
    <col min="267" max="512" width="8.8984375" style="43"/>
    <col min="513" max="513" width="37.09765625" style="43" customWidth="1"/>
    <col min="514" max="515" width="10.59765625" style="43" customWidth="1"/>
    <col min="516" max="516" width="13" style="43" customWidth="1"/>
    <col min="517" max="518" width="10.296875" style="43" customWidth="1"/>
    <col min="519" max="519" width="12.3984375" style="43" customWidth="1"/>
    <col min="520" max="521" width="8.8984375" style="43"/>
    <col min="522" max="522" width="7.8984375" style="43" customWidth="1"/>
    <col min="523" max="768" width="8.8984375" style="43"/>
    <col min="769" max="769" width="37.09765625" style="43" customWidth="1"/>
    <col min="770" max="771" width="10.59765625" style="43" customWidth="1"/>
    <col min="772" max="772" width="13" style="43" customWidth="1"/>
    <col min="773" max="774" width="10.296875" style="43" customWidth="1"/>
    <col min="775" max="775" width="12.3984375" style="43" customWidth="1"/>
    <col min="776" max="777" width="8.8984375" style="43"/>
    <col min="778" max="778" width="7.8984375" style="43" customWidth="1"/>
    <col min="779" max="1024" width="8.8984375" style="43"/>
    <col min="1025" max="1025" width="37.09765625" style="43" customWidth="1"/>
    <col min="1026" max="1027" width="10.59765625" style="43" customWidth="1"/>
    <col min="1028" max="1028" width="13" style="43" customWidth="1"/>
    <col min="1029" max="1030" width="10.296875" style="43" customWidth="1"/>
    <col min="1031" max="1031" width="12.3984375" style="43" customWidth="1"/>
    <col min="1032" max="1033" width="8.8984375" style="43"/>
    <col min="1034" max="1034" width="7.8984375" style="43" customWidth="1"/>
    <col min="1035" max="1280" width="8.8984375" style="43"/>
    <col min="1281" max="1281" width="37.09765625" style="43" customWidth="1"/>
    <col min="1282" max="1283" width="10.59765625" style="43" customWidth="1"/>
    <col min="1284" max="1284" width="13" style="43" customWidth="1"/>
    <col min="1285" max="1286" width="10.296875" style="43" customWidth="1"/>
    <col min="1287" max="1287" width="12.3984375" style="43" customWidth="1"/>
    <col min="1288" max="1289" width="8.8984375" style="43"/>
    <col min="1290" max="1290" width="7.8984375" style="43" customWidth="1"/>
    <col min="1291" max="1536" width="8.8984375" style="43"/>
    <col min="1537" max="1537" width="37.09765625" style="43" customWidth="1"/>
    <col min="1538" max="1539" width="10.59765625" style="43" customWidth="1"/>
    <col min="1540" max="1540" width="13" style="43" customWidth="1"/>
    <col min="1541" max="1542" width="10.296875" style="43" customWidth="1"/>
    <col min="1543" max="1543" width="12.3984375" style="43" customWidth="1"/>
    <col min="1544" max="1545" width="8.8984375" style="43"/>
    <col min="1546" max="1546" width="7.8984375" style="43" customWidth="1"/>
    <col min="1547" max="1792" width="8.8984375" style="43"/>
    <col min="1793" max="1793" width="37.09765625" style="43" customWidth="1"/>
    <col min="1794" max="1795" width="10.59765625" style="43" customWidth="1"/>
    <col min="1796" max="1796" width="13" style="43" customWidth="1"/>
    <col min="1797" max="1798" width="10.296875" style="43" customWidth="1"/>
    <col min="1799" max="1799" width="12.3984375" style="43" customWidth="1"/>
    <col min="1800" max="1801" width="8.8984375" style="43"/>
    <col min="1802" max="1802" width="7.8984375" style="43" customWidth="1"/>
    <col min="1803" max="2048" width="8.8984375" style="43"/>
    <col min="2049" max="2049" width="37.09765625" style="43" customWidth="1"/>
    <col min="2050" max="2051" width="10.59765625" style="43" customWidth="1"/>
    <col min="2052" max="2052" width="13" style="43" customWidth="1"/>
    <col min="2053" max="2054" width="10.296875" style="43" customWidth="1"/>
    <col min="2055" max="2055" width="12.3984375" style="43" customWidth="1"/>
    <col min="2056" max="2057" width="8.8984375" style="43"/>
    <col min="2058" max="2058" width="7.8984375" style="43" customWidth="1"/>
    <col min="2059" max="2304" width="8.8984375" style="43"/>
    <col min="2305" max="2305" width="37.09765625" style="43" customWidth="1"/>
    <col min="2306" max="2307" width="10.59765625" style="43" customWidth="1"/>
    <col min="2308" max="2308" width="13" style="43" customWidth="1"/>
    <col min="2309" max="2310" width="10.296875" style="43" customWidth="1"/>
    <col min="2311" max="2311" width="12.3984375" style="43" customWidth="1"/>
    <col min="2312" max="2313" width="8.8984375" style="43"/>
    <col min="2314" max="2314" width="7.8984375" style="43" customWidth="1"/>
    <col min="2315" max="2560" width="8.8984375" style="43"/>
    <col min="2561" max="2561" width="37.09765625" style="43" customWidth="1"/>
    <col min="2562" max="2563" width="10.59765625" style="43" customWidth="1"/>
    <col min="2564" max="2564" width="13" style="43" customWidth="1"/>
    <col min="2565" max="2566" width="10.296875" style="43" customWidth="1"/>
    <col min="2567" max="2567" width="12.3984375" style="43" customWidth="1"/>
    <col min="2568" max="2569" width="8.8984375" style="43"/>
    <col min="2570" max="2570" width="7.8984375" style="43" customWidth="1"/>
    <col min="2571" max="2816" width="8.8984375" style="43"/>
    <col min="2817" max="2817" width="37.09765625" style="43" customWidth="1"/>
    <col min="2818" max="2819" width="10.59765625" style="43" customWidth="1"/>
    <col min="2820" max="2820" width="13" style="43" customWidth="1"/>
    <col min="2821" max="2822" width="10.296875" style="43" customWidth="1"/>
    <col min="2823" max="2823" width="12.3984375" style="43" customWidth="1"/>
    <col min="2824" max="2825" width="8.8984375" style="43"/>
    <col min="2826" max="2826" width="7.8984375" style="43" customWidth="1"/>
    <col min="2827" max="3072" width="8.8984375" style="43"/>
    <col min="3073" max="3073" width="37.09765625" style="43" customWidth="1"/>
    <col min="3074" max="3075" width="10.59765625" style="43" customWidth="1"/>
    <col min="3076" max="3076" width="13" style="43" customWidth="1"/>
    <col min="3077" max="3078" width="10.296875" style="43" customWidth="1"/>
    <col min="3079" max="3079" width="12.3984375" style="43" customWidth="1"/>
    <col min="3080" max="3081" width="8.8984375" style="43"/>
    <col min="3082" max="3082" width="7.8984375" style="43" customWidth="1"/>
    <col min="3083" max="3328" width="8.8984375" style="43"/>
    <col min="3329" max="3329" width="37.09765625" style="43" customWidth="1"/>
    <col min="3330" max="3331" width="10.59765625" style="43" customWidth="1"/>
    <col min="3332" max="3332" width="13" style="43" customWidth="1"/>
    <col min="3333" max="3334" width="10.296875" style="43" customWidth="1"/>
    <col min="3335" max="3335" width="12.3984375" style="43" customWidth="1"/>
    <col min="3336" max="3337" width="8.8984375" style="43"/>
    <col min="3338" max="3338" width="7.8984375" style="43" customWidth="1"/>
    <col min="3339" max="3584" width="8.8984375" style="43"/>
    <col min="3585" max="3585" width="37.09765625" style="43" customWidth="1"/>
    <col min="3586" max="3587" width="10.59765625" style="43" customWidth="1"/>
    <col min="3588" max="3588" width="13" style="43" customWidth="1"/>
    <col min="3589" max="3590" width="10.296875" style="43" customWidth="1"/>
    <col min="3591" max="3591" width="12.3984375" style="43" customWidth="1"/>
    <col min="3592" max="3593" width="8.8984375" style="43"/>
    <col min="3594" max="3594" width="7.8984375" style="43" customWidth="1"/>
    <col min="3595" max="3840" width="8.8984375" style="43"/>
    <col min="3841" max="3841" width="37.09765625" style="43" customWidth="1"/>
    <col min="3842" max="3843" width="10.59765625" style="43" customWidth="1"/>
    <col min="3844" max="3844" width="13" style="43" customWidth="1"/>
    <col min="3845" max="3846" width="10.296875" style="43" customWidth="1"/>
    <col min="3847" max="3847" width="12.3984375" style="43" customWidth="1"/>
    <col min="3848" max="3849" width="8.8984375" style="43"/>
    <col min="3850" max="3850" width="7.8984375" style="43" customWidth="1"/>
    <col min="3851" max="4096" width="8.8984375" style="43"/>
    <col min="4097" max="4097" width="37.09765625" style="43" customWidth="1"/>
    <col min="4098" max="4099" width="10.59765625" style="43" customWidth="1"/>
    <col min="4100" max="4100" width="13" style="43" customWidth="1"/>
    <col min="4101" max="4102" width="10.296875" style="43" customWidth="1"/>
    <col min="4103" max="4103" width="12.3984375" style="43" customWidth="1"/>
    <col min="4104" max="4105" width="8.8984375" style="43"/>
    <col min="4106" max="4106" width="7.8984375" style="43" customWidth="1"/>
    <col min="4107" max="4352" width="8.8984375" style="43"/>
    <col min="4353" max="4353" width="37.09765625" style="43" customWidth="1"/>
    <col min="4354" max="4355" width="10.59765625" style="43" customWidth="1"/>
    <col min="4356" max="4356" width="13" style="43" customWidth="1"/>
    <col min="4357" max="4358" width="10.296875" style="43" customWidth="1"/>
    <col min="4359" max="4359" width="12.3984375" style="43" customWidth="1"/>
    <col min="4360" max="4361" width="8.8984375" style="43"/>
    <col min="4362" max="4362" width="7.8984375" style="43" customWidth="1"/>
    <col min="4363" max="4608" width="8.8984375" style="43"/>
    <col min="4609" max="4609" width="37.09765625" style="43" customWidth="1"/>
    <col min="4610" max="4611" width="10.59765625" style="43" customWidth="1"/>
    <col min="4612" max="4612" width="13" style="43" customWidth="1"/>
    <col min="4613" max="4614" width="10.296875" style="43" customWidth="1"/>
    <col min="4615" max="4615" width="12.3984375" style="43" customWidth="1"/>
    <col min="4616" max="4617" width="8.8984375" style="43"/>
    <col min="4618" max="4618" width="7.8984375" style="43" customWidth="1"/>
    <col min="4619" max="4864" width="8.8984375" style="43"/>
    <col min="4865" max="4865" width="37.09765625" style="43" customWidth="1"/>
    <col min="4866" max="4867" width="10.59765625" style="43" customWidth="1"/>
    <col min="4868" max="4868" width="13" style="43" customWidth="1"/>
    <col min="4869" max="4870" width="10.296875" style="43" customWidth="1"/>
    <col min="4871" max="4871" width="12.3984375" style="43" customWidth="1"/>
    <col min="4872" max="4873" width="8.8984375" style="43"/>
    <col min="4874" max="4874" width="7.8984375" style="43" customWidth="1"/>
    <col min="4875" max="5120" width="8.8984375" style="43"/>
    <col min="5121" max="5121" width="37.09765625" style="43" customWidth="1"/>
    <col min="5122" max="5123" width="10.59765625" style="43" customWidth="1"/>
    <col min="5124" max="5124" width="13" style="43" customWidth="1"/>
    <col min="5125" max="5126" width="10.296875" style="43" customWidth="1"/>
    <col min="5127" max="5127" width="12.3984375" style="43" customWidth="1"/>
    <col min="5128" max="5129" width="8.8984375" style="43"/>
    <col min="5130" max="5130" width="7.8984375" style="43" customWidth="1"/>
    <col min="5131" max="5376" width="8.8984375" style="43"/>
    <col min="5377" max="5377" width="37.09765625" style="43" customWidth="1"/>
    <col min="5378" max="5379" width="10.59765625" style="43" customWidth="1"/>
    <col min="5380" max="5380" width="13" style="43" customWidth="1"/>
    <col min="5381" max="5382" width="10.296875" style="43" customWidth="1"/>
    <col min="5383" max="5383" width="12.3984375" style="43" customWidth="1"/>
    <col min="5384" max="5385" width="8.8984375" style="43"/>
    <col min="5386" max="5386" width="7.8984375" style="43" customWidth="1"/>
    <col min="5387" max="5632" width="8.8984375" style="43"/>
    <col min="5633" max="5633" width="37.09765625" style="43" customWidth="1"/>
    <col min="5634" max="5635" width="10.59765625" style="43" customWidth="1"/>
    <col min="5636" max="5636" width="13" style="43" customWidth="1"/>
    <col min="5637" max="5638" width="10.296875" style="43" customWidth="1"/>
    <col min="5639" max="5639" width="12.3984375" style="43" customWidth="1"/>
    <col min="5640" max="5641" width="8.8984375" style="43"/>
    <col min="5642" max="5642" width="7.8984375" style="43" customWidth="1"/>
    <col min="5643" max="5888" width="8.8984375" style="43"/>
    <col min="5889" max="5889" width="37.09765625" style="43" customWidth="1"/>
    <col min="5890" max="5891" width="10.59765625" style="43" customWidth="1"/>
    <col min="5892" max="5892" width="13" style="43" customWidth="1"/>
    <col min="5893" max="5894" width="10.296875" style="43" customWidth="1"/>
    <col min="5895" max="5895" width="12.3984375" style="43" customWidth="1"/>
    <col min="5896" max="5897" width="8.8984375" style="43"/>
    <col min="5898" max="5898" width="7.8984375" style="43" customWidth="1"/>
    <col min="5899" max="6144" width="8.8984375" style="43"/>
    <col min="6145" max="6145" width="37.09765625" style="43" customWidth="1"/>
    <col min="6146" max="6147" width="10.59765625" style="43" customWidth="1"/>
    <col min="6148" max="6148" width="13" style="43" customWidth="1"/>
    <col min="6149" max="6150" width="10.296875" style="43" customWidth="1"/>
    <col min="6151" max="6151" width="12.3984375" style="43" customWidth="1"/>
    <col min="6152" max="6153" width="8.8984375" style="43"/>
    <col min="6154" max="6154" width="7.8984375" style="43" customWidth="1"/>
    <col min="6155" max="6400" width="8.8984375" style="43"/>
    <col min="6401" max="6401" width="37.09765625" style="43" customWidth="1"/>
    <col min="6402" max="6403" width="10.59765625" style="43" customWidth="1"/>
    <col min="6404" max="6404" width="13" style="43" customWidth="1"/>
    <col min="6405" max="6406" width="10.296875" style="43" customWidth="1"/>
    <col min="6407" max="6407" width="12.3984375" style="43" customWidth="1"/>
    <col min="6408" max="6409" width="8.8984375" style="43"/>
    <col min="6410" max="6410" width="7.8984375" style="43" customWidth="1"/>
    <col min="6411" max="6656" width="8.8984375" style="43"/>
    <col min="6657" max="6657" width="37.09765625" style="43" customWidth="1"/>
    <col min="6658" max="6659" width="10.59765625" style="43" customWidth="1"/>
    <col min="6660" max="6660" width="13" style="43" customWidth="1"/>
    <col min="6661" max="6662" width="10.296875" style="43" customWidth="1"/>
    <col min="6663" max="6663" width="12.3984375" style="43" customWidth="1"/>
    <col min="6664" max="6665" width="8.8984375" style="43"/>
    <col min="6666" max="6666" width="7.8984375" style="43" customWidth="1"/>
    <col min="6667" max="6912" width="8.8984375" style="43"/>
    <col min="6913" max="6913" width="37.09765625" style="43" customWidth="1"/>
    <col min="6914" max="6915" width="10.59765625" style="43" customWidth="1"/>
    <col min="6916" max="6916" width="13" style="43" customWidth="1"/>
    <col min="6917" max="6918" width="10.296875" style="43" customWidth="1"/>
    <col min="6919" max="6919" width="12.3984375" style="43" customWidth="1"/>
    <col min="6920" max="6921" width="8.8984375" style="43"/>
    <col min="6922" max="6922" width="7.8984375" style="43" customWidth="1"/>
    <col min="6923" max="7168" width="8.8984375" style="43"/>
    <col min="7169" max="7169" width="37.09765625" style="43" customWidth="1"/>
    <col min="7170" max="7171" width="10.59765625" style="43" customWidth="1"/>
    <col min="7172" max="7172" width="13" style="43" customWidth="1"/>
    <col min="7173" max="7174" width="10.296875" style="43" customWidth="1"/>
    <col min="7175" max="7175" width="12.3984375" style="43" customWidth="1"/>
    <col min="7176" max="7177" width="8.8984375" style="43"/>
    <col min="7178" max="7178" width="7.8984375" style="43" customWidth="1"/>
    <col min="7179" max="7424" width="8.8984375" style="43"/>
    <col min="7425" max="7425" width="37.09765625" style="43" customWidth="1"/>
    <col min="7426" max="7427" width="10.59765625" style="43" customWidth="1"/>
    <col min="7428" max="7428" width="13" style="43" customWidth="1"/>
    <col min="7429" max="7430" width="10.296875" style="43" customWidth="1"/>
    <col min="7431" max="7431" width="12.3984375" style="43" customWidth="1"/>
    <col min="7432" max="7433" width="8.8984375" style="43"/>
    <col min="7434" max="7434" width="7.8984375" style="43" customWidth="1"/>
    <col min="7435" max="7680" width="8.8984375" style="43"/>
    <col min="7681" max="7681" width="37.09765625" style="43" customWidth="1"/>
    <col min="7682" max="7683" width="10.59765625" style="43" customWidth="1"/>
    <col min="7684" max="7684" width="13" style="43" customWidth="1"/>
    <col min="7685" max="7686" width="10.296875" style="43" customWidth="1"/>
    <col min="7687" max="7687" width="12.3984375" style="43" customWidth="1"/>
    <col min="7688" max="7689" width="8.8984375" style="43"/>
    <col min="7690" max="7690" width="7.8984375" style="43" customWidth="1"/>
    <col min="7691" max="7936" width="8.8984375" style="43"/>
    <col min="7937" max="7937" width="37.09765625" style="43" customWidth="1"/>
    <col min="7938" max="7939" width="10.59765625" style="43" customWidth="1"/>
    <col min="7940" max="7940" width="13" style="43" customWidth="1"/>
    <col min="7941" max="7942" width="10.296875" style="43" customWidth="1"/>
    <col min="7943" max="7943" width="12.3984375" style="43" customWidth="1"/>
    <col min="7944" max="7945" width="8.8984375" style="43"/>
    <col min="7946" max="7946" width="7.8984375" style="43" customWidth="1"/>
    <col min="7947" max="8192" width="8.8984375" style="43"/>
    <col min="8193" max="8193" width="37.09765625" style="43" customWidth="1"/>
    <col min="8194" max="8195" width="10.59765625" style="43" customWidth="1"/>
    <col min="8196" max="8196" width="13" style="43" customWidth="1"/>
    <col min="8197" max="8198" width="10.296875" style="43" customWidth="1"/>
    <col min="8199" max="8199" width="12.3984375" style="43" customWidth="1"/>
    <col min="8200" max="8201" width="8.8984375" style="43"/>
    <col min="8202" max="8202" width="7.8984375" style="43" customWidth="1"/>
    <col min="8203" max="8448" width="8.8984375" style="43"/>
    <col min="8449" max="8449" width="37.09765625" style="43" customWidth="1"/>
    <col min="8450" max="8451" width="10.59765625" style="43" customWidth="1"/>
    <col min="8452" max="8452" width="13" style="43" customWidth="1"/>
    <col min="8453" max="8454" width="10.296875" style="43" customWidth="1"/>
    <col min="8455" max="8455" width="12.3984375" style="43" customWidth="1"/>
    <col min="8456" max="8457" width="8.8984375" style="43"/>
    <col min="8458" max="8458" width="7.8984375" style="43" customWidth="1"/>
    <col min="8459" max="8704" width="8.8984375" style="43"/>
    <col min="8705" max="8705" width="37.09765625" style="43" customWidth="1"/>
    <col min="8706" max="8707" width="10.59765625" style="43" customWidth="1"/>
    <col min="8708" max="8708" width="13" style="43" customWidth="1"/>
    <col min="8709" max="8710" width="10.296875" style="43" customWidth="1"/>
    <col min="8711" max="8711" width="12.3984375" style="43" customWidth="1"/>
    <col min="8712" max="8713" width="8.8984375" style="43"/>
    <col min="8714" max="8714" width="7.8984375" style="43" customWidth="1"/>
    <col min="8715" max="8960" width="8.8984375" style="43"/>
    <col min="8961" max="8961" width="37.09765625" style="43" customWidth="1"/>
    <col min="8962" max="8963" width="10.59765625" style="43" customWidth="1"/>
    <col min="8964" max="8964" width="13" style="43" customWidth="1"/>
    <col min="8965" max="8966" width="10.296875" style="43" customWidth="1"/>
    <col min="8967" max="8967" width="12.3984375" style="43" customWidth="1"/>
    <col min="8968" max="8969" width="8.8984375" style="43"/>
    <col min="8970" max="8970" width="7.8984375" style="43" customWidth="1"/>
    <col min="8971" max="9216" width="8.8984375" style="43"/>
    <col min="9217" max="9217" width="37.09765625" style="43" customWidth="1"/>
    <col min="9218" max="9219" width="10.59765625" style="43" customWidth="1"/>
    <col min="9220" max="9220" width="13" style="43" customWidth="1"/>
    <col min="9221" max="9222" width="10.296875" style="43" customWidth="1"/>
    <col min="9223" max="9223" width="12.3984375" style="43" customWidth="1"/>
    <col min="9224" max="9225" width="8.8984375" style="43"/>
    <col min="9226" max="9226" width="7.8984375" style="43" customWidth="1"/>
    <col min="9227" max="9472" width="8.8984375" style="43"/>
    <col min="9473" max="9473" width="37.09765625" style="43" customWidth="1"/>
    <col min="9474" max="9475" width="10.59765625" style="43" customWidth="1"/>
    <col min="9476" max="9476" width="13" style="43" customWidth="1"/>
    <col min="9477" max="9478" width="10.296875" style="43" customWidth="1"/>
    <col min="9479" max="9479" width="12.3984375" style="43" customWidth="1"/>
    <col min="9480" max="9481" width="8.8984375" style="43"/>
    <col min="9482" max="9482" width="7.8984375" style="43" customWidth="1"/>
    <col min="9483" max="9728" width="8.8984375" style="43"/>
    <col min="9729" max="9729" width="37.09765625" style="43" customWidth="1"/>
    <col min="9730" max="9731" width="10.59765625" style="43" customWidth="1"/>
    <col min="9732" max="9732" width="13" style="43" customWidth="1"/>
    <col min="9733" max="9734" width="10.296875" style="43" customWidth="1"/>
    <col min="9735" max="9735" width="12.3984375" style="43" customWidth="1"/>
    <col min="9736" max="9737" width="8.8984375" style="43"/>
    <col min="9738" max="9738" width="7.8984375" style="43" customWidth="1"/>
    <col min="9739" max="9984" width="8.8984375" style="43"/>
    <col min="9985" max="9985" width="37.09765625" style="43" customWidth="1"/>
    <col min="9986" max="9987" width="10.59765625" style="43" customWidth="1"/>
    <col min="9988" max="9988" width="13" style="43" customWidth="1"/>
    <col min="9989" max="9990" width="10.296875" style="43" customWidth="1"/>
    <col min="9991" max="9991" width="12.3984375" style="43" customWidth="1"/>
    <col min="9992" max="9993" width="8.8984375" style="43"/>
    <col min="9994" max="9994" width="7.8984375" style="43" customWidth="1"/>
    <col min="9995" max="10240" width="8.8984375" style="43"/>
    <col min="10241" max="10241" width="37.09765625" style="43" customWidth="1"/>
    <col min="10242" max="10243" width="10.59765625" style="43" customWidth="1"/>
    <col min="10244" max="10244" width="13" style="43" customWidth="1"/>
    <col min="10245" max="10246" width="10.296875" style="43" customWidth="1"/>
    <col min="10247" max="10247" width="12.3984375" style="43" customWidth="1"/>
    <col min="10248" max="10249" width="8.8984375" style="43"/>
    <col min="10250" max="10250" width="7.8984375" style="43" customWidth="1"/>
    <col min="10251" max="10496" width="8.8984375" style="43"/>
    <col min="10497" max="10497" width="37.09765625" style="43" customWidth="1"/>
    <col min="10498" max="10499" width="10.59765625" style="43" customWidth="1"/>
    <col min="10500" max="10500" width="13" style="43" customWidth="1"/>
    <col min="10501" max="10502" width="10.296875" style="43" customWidth="1"/>
    <col min="10503" max="10503" width="12.3984375" style="43" customWidth="1"/>
    <col min="10504" max="10505" width="8.8984375" style="43"/>
    <col min="10506" max="10506" width="7.8984375" style="43" customWidth="1"/>
    <col min="10507" max="10752" width="8.8984375" style="43"/>
    <col min="10753" max="10753" width="37.09765625" style="43" customWidth="1"/>
    <col min="10754" max="10755" width="10.59765625" style="43" customWidth="1"/>
    <col min="10756" max="10756" width="13" style="43" customWidth="1"/>
    <col min="10757" max="10758" width="10.296875" style="43" customWidth="1"/>
    <col min="10759" max="10759" width="12.3984375" style="43" customWidth="1"/>
    <col min="10760" max="10761" width="8.8984375" style="43"/>
    <col min="10762" max="10762" width="7.8984375" style="43" customWidth="1"/>
    <col min="10763" max="11008" width="8.8984375" style="43"/>
    <col min="11009" max="11009" width="37.09765625" style="43" customWidth="1"/>
    <col min="11010" max="11011" width="10.59765625" style="43" customWidth="1"/>
    <col min="11012" max="11012" width="13" style="43" customWidth="1"/>
    <col min="11013" max="11014" width="10.296875" style="43" customWidth="1"/>
    <col min="11015" max="11015" width="12.3984375" style="43" customWidth="1"/>
    <col min="11016" max="11017" width="8.8984375" style="43"/>
    <col min="11018" max="11018" width="7.8984375" style="43" customWidth="1"/>
    <col min="11019" max="11264" width="8.8984375" style="43"/>
    <col min="11265" max="11265" width="37.09765625" style="43" customWidth="1"/>
    <col min="11266" max="11267" width="10.59765625" style="43" customWidth="1"/>
    <col min="11268" max="11268" width="13" style="43" customWidth="1"/>
    <col min="11269" max="11270" width="10.296875" style="43" customWidth="1"/>
    <col min="11271" max="11271" width="12.3984375" style="43" customWidth="1"/>
    <col min="11272" max="11273" width="8.8984375" style="43"/>
    <col min="11274" max="11274" width="7.8984375" style="43" customWidth="1"/>
    <col min="11275" max="11520" width="8.8984375" style="43"/>
    <col min="11521" max="11521" width="37.09765625" style="43" customWidth="1"/>
    <col min="11522" max="11523" width="10.59765625" style="43" customWidth="1"/>
    <col min="11524" max="11524" width="13" style="43" customWidth="1"/>
    <col min="11525" max="11526" width="10.296875" style="43" customWidth="1"/>
    <col min="11527" max="11527" width="12.3984375" style="43" customWidth="1"/>
    <col min="11528" max="11529" width="8.8984375" style="43"/>
    <col min="11530" max="11530" width="7.8984375" style="43" customWidth="1"/>
    <col min="11531" max="11776" width="8.8984375" style="43"/>
    <col min="11777" max="11777" width="37.09765625" style="43" customWidth="1"/>
    <col min="11778" max="11779" width="10.59765625" style="43" customWidth="1"/>
    <col min="11780" max="11780" width="13" style="43" customWidth="1"/>
    <col min="11781" max="11782" width="10.296875" style="43" customWidth="1"/>
    <col min="11783" max="11783" width="12.3984375" style="43" customWidth="1"/>
    <col min="11784" max="11785" width="8.8984375" style="43"/>
    <col min="11786" max="11786" width="7.8984375" style="43" customWidth="1"/>
    <col min="11787" max="12032" width="8.8984375" style="43"/>
    <col min="12033" max="12033" width="37.09765625" style="43" customWidth="1"/>
    <col min="12034" max="12035" width="10.59765625" style="43" customWidth="1"/>
    <col min="12036" max="12036" width="13" style="43" customWidth="1"/>
    <col min="12037" max="12038" width="10.296875" style="43" customWidth="1"/>
    <col min="12039" max="12039" width="12.3984375" style="43" customWidth="1"/>
    <col min="12040" max="12041" width="8.8984375" style="43"/>
    <col min="12042" max="12042" width="7.8984375" style="43" customWidth="1"/>
    <col min="12043" max="12288" width="8.8984375" style="43"/>
    <col min="12289" max="12289" width="37.09765625" style="43" customWidth="1"/>
    <col min="12290" max="12291" width="10.59765625" style="43" customWidth="1"/>
    <col min="12292" max="12292" width="13" style="43" customWidth="1"/>
    <col min="12293" max="12294" width="10.296875" style="43" customWidth="1"/>
    <col min="12295" max="12295" width="12.3984375" style="43" customWidth="1"/>
    <col min="12296" max="12297" width="8.8984375" style="43"/>
    <col min="12298" max="12298" width="7.8984375" style="43" customWidth="1"/>
    <col min="12299" max="12544" width="8.8984375" style="43"/>
    <col min="12545" max="12545" width="37.09765625" style="43" customWidth="1"/>
    <col min="12546" max="12547" width="10.59765625" style="43" customWidth="1"/>
    <col min="12548" max="12548" width="13" style="43" customWidth="1"/>
    <col min="12549" max="12550" width="10.296875" style="43" customWidth="1"/>
    <col min="12551" max="12551" width="12.3984375" style="43" customWidth="1"/>
    <col min="12552" max="12553" width="8.8984375" style="43"/>
    <col min="12554" max="12554" width="7.8984375" style="43" customWidth="1"/>
    <col min="12555" max="12800" width="8.8984375" style="43"/>
    <col min="12801" max="12801" width="37.09765625" style="43" customWidth="1"/>
    <col min="12802" max="12803" width="10.59765625" style="43" customWidth="1"/>
    <col min="12804" max="12804" width="13" style="43" customWidth="1"/>
    <col min="12805" max="12806" width="10.296875" style="43" customWidth="1"/>
    <col min="12807" max="12807" width="12.3984375" style="43" customWidth="1"/>
    <col min="12808" max="12809" width="8.8984375" style="43"/>
    <col min="12810" max="12810" width="7.8984375" style="43" customWidth="1"/>
    <col min="12811" max="13056" width="8.8984375" style="43"/>
    <col min="13057" max="13057" width="37.09765625" style="43" customWidth="1"/>
    <col min="13058" max="13059" width="10.59765625" style="43" customWidth="1"/>
    <col min="13060" max="13060" width="13" style="43" customWidth="1"/>
    <col min="13061" max="13062" width="10.296875" style="43" customWidth="1"/>
    <col min="13063" max="13063" width="12.3984375" style="43" customWidth="1"/>
    <col min="13064" max="13065" width="8.8984375" style="43"/>
    <col min="13066" max="13066" width="7.8984375" style="43" customWidth="1"/>
    <col min="13067" max="13312" width="8.8984375" style="43"/>
    <col min="13313" max="13313" width="37.09765625" style="43" customWidth="1"/>
    <col min="13314" max="13315" width="10.59765625" style="43" customWidth="1"/>
    <col min="13316" max="13316" width="13" style="43" customWidth="1"/>
    <col min="13317" max="13318" width="10.296875" style="43" customWidth="1"/>
    <col min="13319" max="13319" width="12.3984375" style="43" customWidth="1"/>
    <col min="13320" max="13321" width="8.8984375" style="43"/>
    <col min="13322" max="13322" width="7.8984375" style="43" customWidth="1"/>
    <col min="13323" max="13568" width="8.8984375" style="43"/>
    <col min="13569" max="13569" width="37.09765625" style="43" customWidth="1"/>
    <col min="13570" max="13571" width="10.59765625" style="43" customWidth="1"/>
    <col min="13572" max="13572" width="13" style="43" customWidth="1"/>
    <col min="13573" max="13574" width="10.296875" style="43" customWidth="1"/>
    <col min="13575" max="13575" width="12.3984375" style="43" customWidth="1"/>
    <col min="13576" max="13577" width="8.8984375" style="43"/>
    <col min="13578" max="13578" width="7.8984375" style="43" customWidth="1"/>
    <col min="13579" max="13824" width="8.8984375" style="43"/>
    <col min="13825" max="13825" width="37.09765625" style="43" customWidth="1"/>
    <col min="13826" max="13827" width="10.59765625" style="43" customWidth="1"/>
    <col min="13828" max="13828" width="13" style="43" customWidth="1"/>
    <col min="13829" max="13830" width="10.296875" style="43" customWidth="1"/>
    <col min="13831" max="13831" width="12.3984375" style="43" customWidth="1"/>
    <col min="13832" max="13833" width="8.8984375" style="43"/>
    <col min="13834" max="13834" width="7.8984375" style="43" customWidth="1"/>
    <col min="13835" max="14080" width="8.8984375" style="43"/>
    <col min="14081" max="14081" width="37.09765625" style="43" customWidth="1"/>
    <col min="14082" max="14083" width="10.59765625" style="43" customWidth="1"/>
    <col min="14084" max="14084" width="13" style="43" customWidth="1"/>
    <col min="14085" max="14086" width="10.296875" style="43" customWidth="1"/>
    <col min="14087" max="14087" width="12.3984375" style="43" customWidth="1"/>
    <col min="14088" max="14089" width="8.8984375" style="43"/>
    <col min="14090" max="14090" width="7.8984375" style="43" customWidth="1"/>
    <col min="14091" max="14336" width="8.8984375" style="43"/>
    <col min="14337" max="14337" width="37.09765625" style="43" customWidth="1"/>
    <col min="14338" max="14339" width="10.59765625" style="43" customWidth="1"/>
    <col min="14340" max="14340" width="13" style="43" customWidth="1"/>
    <col min="14341" max="14342" width="10.296875" style="43" customWidth="1"/>
    <col min="14343" max="14343" width="12.3984375" style="43" customWidth="1"/>
    <col min="14344" max="14345" width="8.8984375" style="43"/>
    <col min="14346" max="14346" width="7.8984375" style="43" customWidth="1"/>
    <col min="14347" max="14592" width="8.8984375" style="43"/>
    <col min="14593" max="14593" width="37.09765625" style="43" customWidth="1"/>
    <col min="14594" max="14595" width="10.59765625" style="43" customWidth="1"/>
    <col min="14596" max="14596" width="13" style="43" customWidth="1"/>
    <col min="14597" max="14598" width="10.296875" style="43" customWidth="1"/>
    <col min="14599" max="14599" width="12.3984375" style="43" customWidth="1"/>
    <col min="14600" max="14601" width="8.8984375" style="43"/>
    <col min="14602" max="14602" width="7.8984375" style="43" customWidth="1"/>
    <col min="14603" max="14848" width="8.8984375" style="43"/>
    <col min="14849" max="14849" width="37.09765625" style="43" customWidth="1"/>
    <col min="14850" max="14851" width="10.59765625" style="43" customWidth="1"/>
    <col min="14852" max="14852" width="13" style="43" customWidth="1"/>
    <col min="14853" max="14854" width="10.296875" style="43" customWidth="1"/>
    <col min="14855" max="14855" width="12.3984375" style="43" customWidth="1"/>
    <col min="14856" max="14857" width="8.8984375" style="43"/>
    <col min="14858" max="14858" width="7.8984375" style="43" customWidth="1"/>
    <col min="14859" max="15104" width="8.8984375" style="43"/>
    <col min="15105" max="15105" width="37.09765625" style="43" customWidth="1"/>
    <col min="15106" max="15107" width="10.59765625" style="43" customWidth="1"/>
    <col min="15108" max="15108" width="13" style="43" customWidth="1"/>
    <col min="15109" max="15110" width="10.296875" style="43" customWidth="1"/>
    <col min="15111" max="15111" width="12.3984375" style="43" customWidth="1"/>
    <col min="15112" max="15113" width="8.8984375" style="43"/>
    <col min="15114" max="15114" width="7.8984375" style="43" customWidth="1"/>
    <col min="15115" max="15360" width="8.8984375" style="43"/>
    <col min="15361" max="15361" width="37.09765625" style="43" customWidth="1"/>
    <col min="15362" max="15363" width="10.59765625" style="43" customWidth="1"/>
    <col min="15364" max="15364" width="13" style="43" customWidth="1"/>
    <col min="15365" max="15366" width="10.296875" style="43" customWidth="1"/>
    <col min="15367" max="15367" width="12.3984375" style="43" customWidth="1"/>
    <col min="15368" max="15369" width="8.8984375" style="43"/>
    <col min="15370" max="15370" width="7.8984375" style="43" customWidth="1"/>
    <col min="15371" max="15616" width="8.8984375" style="43"/>
    <col min="15617" max="15617" width="37.09765625" style="43" customWidth="1"/>
    <col min="15618" max="15619" width="10.59765625" style="43" customWidth="1"/>
    <col min="15620" max="15620" width="13" style="43" customWidth="1"/>
    <col min="15621" max="15622" width="10.296875" style="43" customWidth="1"/>
    <col min="15623" max="15623" width="12.3984375" style="43" customWidth="1"/>
    <col min="15624" max="15625" width="8.8984375" style="43"/>
    <col min="15626" max="15626" width="7.8984375" style="43" customWidth="1"/>
    <col min="15627" max="15872" width="8.8984375" style="43"/>
    <col min="15873" max="15873" width="37.09765625" style="43" customWidth="1"/>
    <col min="15874" max="15875" width="10.59765625" style="43" customWidth="1"/>
    <col min="15876" max="15876" width="13" style="43" customWidth="1"/>
    <col min="15877" max="15878" width="10.296875" style="43" customWidth="1"/>
    <col min="15879" max="15879" width="12.3984375" style="43" customWidth="1"/>
    <col min="15880" max="15881" width="8.8984375" style="43"/>
    <col min="15882" max="15882" width="7.8984375" style="43" customWidth="1"/>
    <col min="15883" max="16128" width="8.8984375" style="43"/>
    <col min="16129" max="16129" width="37.09765625" style="43" customWidth="1"/>
    <col min="16130" max="16131" width="10.59765625" style="43" customWidth="1"/>
    <col min="16132" max="16132" width="13" style="43" customWidth="1"/>
    <col min="16133" max="16134" width="10.296875" style="43" customWidth="1"/>
    <col min="16135" max="16135" width="12.3984375" style="43" customWidth="1"/>
    <col min="16136" max="16137" width="8.8984375" style="43"/>
    <col min="16138" max="16138" width="7.8984375" style="43" customWidth="1"/>
    <col min="16139" max="16384" width="8.8984375" style="43"/>
  </cols>
  <sheetData>
    <row r="1" spans="1:12" s="26" customFormat="1" ht="19.95" x14ac:dyDescent="0.35">
      <c r="A1" s="316" t="s">
        <v>42</v>
      </c>
      <c r="B1" s="316"/>
      <c r="C1" s="316"/>
      <c r="D1" s="316"/>
      <c r="E1" s="316"/>
      <c r="F1" s="316"/>
      <c r="G1" s="316"/>
    </row>
    <row r="2" spans="1:12" s="26" customFormat="1" ht="19.55" customHeight="1" x14ac:dyDescent="0.4">
      <c r="A2" s="317" t="s">
        <v>43</v>
      </c>
      <c r="B2" s="317"/>
      <c r="C2" s="317"/>
      <c r="D2" s="317"/>
      <c r="E2" s="317"/>
      <c r="F2" s="317"/>
      <c r="G2" s="317"/>
    </row>
    <row r="3" spans="1:12" s="29" customFormat="1" ht="20.25" customHeight="1" x14ac:dyDescent="0.3">
      <c r="A3" s="27"/>
      <c r="B3" s="27"/>
      <c r="C3" s="27"/>
      <c r="D3" s="27"/>
      <c r="E3" s="124"/>
      <c r="F3" s="124"/>
      <c r="G3" s="129" t="s">
        <v>44</v>
      </c>
    </row>
    <row r="4" spans="1:12" s="29" customFormat="1" ht="64.55" customHeight="1" x14ac:dyDescent="0.2">
      <c r="A4" s="122"/>
      <c r="B4" s="125" t="s">
        <v>179</v>
      </c>
      <c r="C4" s="125" t="s">
        <v>180</v>
      </c>
      <c r="D4" s="84" t="s">
        <v>45</v>
      </c>
      <c r="E4" s="125" t="s">
        <v>177</v>
      </c>
      <c r="F4" s="125" t="s">
        <v>178</v>
      </c>
      <c r="G4" s="84" t="s">
        <v>45</v>
      </c>
    </row>
    <row r="5" spans="1:12" s="33" customFormat="1" ht="34.5" customHeight="1" x14ac:dyDescent="0.3">
      <c r="A5" s="30" t="s">
        <v>396</v>
      </c>
      <c r="B5" s="31">
        <v>8488</v>
      </c>
      <c r="C5" s="31">
        <f>SUM(C7:C25)</f>
        <v>6737</v>
      </c>
      <c r="D5" s="123">
        <f>C5/B5*100</f>
        <v>79.370876531573984</v>
      </c>
      <c r="E5" s="31">
        <v>4207</v>
      </c>
      <c r="F5" s="31">
        <f>SUM(F7:F25)</f>
        <v>3639</v>
      </c>
      <c r="G5" s="32">
        <f>F5/E5*100</f>
        <v>86.498692655098637</v>
      </c>
    </row>
    <row r="6" spans="1:12" s="33" customFormat="1" ht="15.55" x14ac:dyDescent="0.3">
      <c r="A6" s="34" t="s">
        <v>11</v>
      </c>
      <c r="B6" s="35"/>
      <c r="C6" s="35"/>
      <c r="D6" s="37"/>
      <c r="E6" s="36"/>
      <c r="F6" s="36"/>
      <c r="G6" s="37"/>
    </row>
    <row r="7" spans="1:12" ht="34.200000000000003" customHeight="1" x14ac:dyDescent="0.25">
      <c r="A7" s="38" t="s">
        <v>12</v>
      </c>
      <c r="B7" s="259">
        <v>667</v>
      </c>
      <c r="C7" s="260">
        <v>464</v>
      </c>
      <c r="D7" s="41">
        <f>C7/B7*100</f>
        <v>69.565217391304344</v>
      </c>
      <c r="E7" s="259">
        <v>331</v>
      </c>
      <c r="F7" s="260">
        <v>247</v>
      </c>
      <c r="G7" s="41">
        <f>F7/E7*100</f>
        <v>74.622356495468281</v>
      </c>
      <c r="H7" s="42"/>
      <c r="J7" s="44"/>
      <c r="K7" s="45"/>
      <c r="L7" s="45"/>
    </row>
    <row r="8" spans="1:12" ht="34.200000000000003" customHeight="1" x14ac:dyDescent="0.25">
      <c r="A8" s="38" t="s">
        <v>13</v>
      </c>
      <c r="B8" s="259">
        <v>33</v>
      </c>
      <c r="C8" s="260">
        <v>56</v>
      </c>
      <c r="D8" s="41">
        <f t="shared" ref="D8:D25" si="0">C8/B8*100</f>
        <v>169.69696969696969</v>
      </c>
      <c r="E8" s="259">
        <v>21</v>
      </c>
      <c r="F8" s="260">
        <v>23</v>
      </c>
      <c r="G8" s="41">
        <f t="shared" ref="G8:G25" si="1">F8/E8*100</f>
        <v>109.52380952380953</v>
      </c>
      <c r="H8" s="42"/>
      <c r="J8" s="44"/>
      <c r="K8" s="45"/>
      <c r="L8" s="45"/>
    </row>
    <row r="9" spans="1:12" s="46" customFormat="1" ht="34.200000000000003" customHeight="1" x14ac:dyDescent="0.25">
      <c r="A9" s="38" t="s">
        <v>14</v>
      </c>
      <c r="B9" s="259">
        <v>1849</v>
      </c>
      <c r="C9" s="260">
        <v>1380</v>
      </c>
      <c r="D9" s="41">
        <f t="shared" si="0"/>
        <v>74.634937804218495</v>
      </c>
      <c r="E9" s="259">
        <v>863</v>
      </c>
      <c r="F9" s="260">
        <v>760</v>
      </c>
      <c r="G9" s="41">
        <f t="shared" si="1"/>
        <v>88.064889918887602</v>
      </c>
      <c r="H9" s="42"/>
      <c r="I9" s="43"/>
      <c r="J9" s="44"/>
      <c r="K9" s="45"/>
      <c r="L9" s="45"/>
    </row>
    <row r="10" spans="1:12" ht="34.200000000000003" customHeight="1" x14ac:dyDescent="0.25">
      <c r="A10" s="38" t="s">
        <v>15</v>
      </c>
      <c r="B10" s="259">
        <v>359</v>
      </c>
      <c r="C10" s="260">
        <v>191</v>
      </c>
      <c r="D10" s="41">
        <f t="shared" si="0"/>
        <v>53.203342618384397</v>
      </c>
      <c r="E10" s="259">
        <v>225</v>
      </c>
      <c r="F10" s="260">
        <v>113</v>
      </c>
      <c r="G10" s="41">
        <f t="shared" si="1"/>
        <v>50.222222222222221</v>
      </c>
      <c r="H10" s="42"/>
      <c r="J10" s="44"/>
      <c r="K10" s="45"/>
      <c r="L10" s="45"/>
    </row>
    <row r="11" spans="1:12" ht="34.200000000000003" customHeight="1" x14ac:dyDescent="0.25">
      <c r="A11" s="38" t="s">
        <v>16</v>
      </c>
      <c r="B11" s="259">
        <v>189</v>
      </c>
      <c r="C11" s="260">
        <v>130</v>
      </c>
      <c r="D11" s="41">
        <f t="shared" si="0"/>
        <v>68.783068783068785</v>
      </c>
      <c r="E11" s="259">
        <v>101</v>
      </c>
      <c r="F11" s="260">
        <v>61</v>
      </c>
      <c r="G11" s="41">
        <f t="shared" si="1"/>
        <v>60.396039603960396</v>
      </c>
      <c r="H11" s="42"/>
      <c r="J11" s="44"/>
      <c r="K11" s="45"/>
      <c r="L11" s="45"/>
    </row>
    <row r="12" spans="1:12" ht="25.9" customHeight="1" x14ac:dyDescent="0.25">
      <c r="A12" s="38" t="s">
        <v>17</v>
      </c>
      <c r="B12" s="259">
        <v>357</v>
      </c>
      <c r="C12" s="260">
        <v>255</v>
      </c>
      <c r="D12" s="41">
        <f t="shared" si="0"/>
        <v>71.428571428571431</v>
      </c>
      <c r="E12" s="259">
        <v>172</v>
      </c>
      <c r="F12" s="260">
        <v>147</v>
      </c>
      <c r="G12" s="41">
        <f t="shared" si="1"/>
        <v>85.465116279069761</v>
      </c>
      <c r="H12" s="42"/>
      <c r="J12" s="44"/>
      <c r="K12" s="45"/>
      <c r="L12" s="45"/>
    </row>
    <row r="13" spans="1:12" ht="31.05" x14ac:dyDescent="0.25">
      <c r="A13" s="38" t="s">
        <v>18</v>
      </c>
      <c r="B13" s="259">
        <v>1186</v>
      </c>
      <c r="C13" s="260">
        <v>832</v>
      </c>
      <c r="D13" s="41">
        <f t="shared" si="0"/>
        <v>70.151770657672856</v>
      </c>
      <c r="E13" s="259">
        <v>557</v>
      </c>
      <c r="F13" s="260">
        <v>479</v>
      </c>
      <c r="G13" s="41">
        <f t="shared" si="1"/>
        <v>85.996409335727108</v>
      </c>
      <c r="H13" s="42"/>
      <c r="J13" s="44"/>
      <c r="K13" s="45"/>
      <c r="L13" s="45"/>
    </row>
    <row r="14" spans="1:12" ht="34.200000000000003" customHeight="1" x14ac:dyDescent="0.25">
      <c r="A14" s="38" t="s">
        <v>19</v>
      </c>
      <c r="B14" s="259">
        <v>1014</v>
      </c>
      <c r="C14" s="260">
        <v>850</v>
      </c>
      <c r="D14" s="41">
        <f t="shared" si="0"/>
        <v>83.826429980276131</v>
      </c>
      <c r="E14" s="259">
        <v>537</v>
      </c>
      <c r="F14" s="260">
        <v>517</v>
      </c>
      <c r="G14" s="41">
        <f t="shared" si="1"/>
        <v>96.275605214152705</v>
      </c>
      <c r="H14" s="42"/>
      <c r="J14" s="44"/>
      <c r="K14" s="45"/>
      <c r="L14" s="45"/>
    </row>
    <row r="15" spans="1:12" ht="34.200000000000003" customHeight="1" x14ac:dyDescent="0.25">
      <c r="A15" s="38" t="s">
        <v>20</v>
      </c>
      <c r="B15" s="259">
        <v>146</v>
      </c>
      <c r="C15" s="260">
        <v>93</v>
      </c>
      <c r="D15" s="41">
        <f t="shared" si="0"/>
        <v>63.698630136986303</v>
      </c>
      <c r="E15" s="259">
        <v>67</v>
      </c>
      <c r="F15" s="260">
        <v>59</v>
      </c>
      <c r="G15" s="41">
        <f t="shared" si="1"/>
        <v>88.059701492537314</v>
      </c>
      <c r="H15" s="42"/>
      <c r="J15" s="44"/>
      <c r="K15" s="45"/>
      <c r="L15" s="45"/>
    </row>
    <row r="16" spans="1:12" ht="34.200000000000003" customHeight="1" x14ac:dyDescent="0.25">
      <c r="A16" s="38" t="s">
        <v>21</v>
      </c>
      <c r="B16" s="259">
        <v>43</v>
      </c>
      <c r="C16" s="260">
        <v>21</v>
      </c>
      <c r="D16" s="41">
        <f t="shared" si="0"/>
        <v>48.837209302325576</v>
      </c>
      <c r="E16" s="259">
        <v>24</v>
      </c>
      <c r="F16" s="260">
        <v>11</v>
      </c>
      <c r="G16" s="41">
        <f t="shared" si="1"/>
        <v>45.833333333333329</v>
      </c>
      <c r="H16" s="42"/>
      <c r="J16" s="44"/>
      <c r="K16" s="45"/>
      <c r="L16" s="45"/>
    </row>
    <row r="17" spans="1:12" ht="34.200000000000003" customHeight="1" x14ac:dyDescent="0.25">
      <c r="A17" s="38" t="s">
        <v>22</v>
      </c>
      <c r="B17" s="259">
        <v>57</v>
      </c>
      <c r="C17" s="260">
        <v>38</v>
      </c>
      <c r="D17" s="41">
        <f t="shared" si="0"/>
        <v>66.666666666666657</v>
      </c>
      <c r="E17" s="259">
        <v>28</v>
      </c>
      <c r="F17" s="260">
        <v>29</v>
      </c>
      <c r="G17" s="41">
        <f t="shared" si="1"/>
        <v>103.57142857142858</v>
      </c>
      <c r="H17" s="42"/>
      <c r="J17" s="44"/>
      <c r="K17" s="45"/>
      <c r="L17" s="45"/>
    </row>
    <row r="18" spans="1:12" ht="34.200000000000003" customHeight="1" x14ac:dyDescent="0.25">
      <c r="A18" s="38" t="s">
        <v>23</v>
      </c>
      <c r="B18" s="259">
        <v>71</v>
      </c>
      <c r="C18" s="260">
        <v>61</v>
      </c>
      <c r="D18" s="41">
        <f t="shared" si="0"/>
        <v>85.91549295774648</v>
      </c>
      <c r="E18" s="259">
        <v>31</v>
      </c>
      <c r="F18" s="260">
        <v>29</v>
      </c>
      <c r="G18" s="41">
        <f t="shared" si="1"/>
        <v>93.548387096774192</v>
      </c>
      <c r="H18" s="42"/>
      <c r="J18" s="44"/>
      <c r="K18" s="45"/>
      <c r="L18" s="45"/>
    </row>
    <row r="19" spans="1:12" ht="34.200000000000003" customHeight="1" x14ac:dyDescent="0.25">
      <c r="A19" s="38" t="s">
        <v>24</v>
      </c>
      <c r="B19" s="259">
        <v>88</v>
      </c>
      <c r="C19" s="260">
        <v>88</v>
      </c>
      <c r="D19" s="41">
        <f t="shared" si="0"/>
        <v>100</v>
      </c>
      <c r="E19" s="259">
        <v>43</v>
      </c>
      <c r="F19" s="260">
        <v>50</v>
      </c>
      <c r="G19" s="41">
        <f t="shared" si="1"/>
        <v>116.27906976744187</v>
      </c>
      <c r="H19" s="42"/>
      <c r="J19" s="44"/>
      <c r="K19" s="45"/>
      <c r="L19" s="45"/>
    </row>
    <row r="20" spans="1:12" ht="34.200000000000003" customHeight="1" x14ac:dyDescent="0.25">
      <c r="A20" s="38" t="s">
        <v>25</v>
      </c>
      <c r="B20" s="259">
        <v>264</v>
      </c>
      <c r="C20" s="260">
        <v>223</v>
      </c>
      <c r="D20" s="41">
        <f t="shared" si="0"/>
        <v>84.469696969696969</v>
      </c>
      <c r="E20" s="259">
        <v>118</v>
      </c>
      <c r="F20" s="260">
        <v>121</v>
      </c>
      <c r="G20" s="41">
        <f t="shared" si="1"/>
        <v>102.54237288135593</v>
      </c>
      <c r="H20" s="42"/>
      <c r="J20" s="44"/>
      <c r="K20" s="45"/>
      <c r="L20" s="45"/>
    </row>
    <row r="21" spans="1:12" ht="34.200000000000003" customHeight="1" x14ac:dyDescent="0.25">
      <c r="A21" s="38" t="s">
        <v>26</v>
      </c>
      <c r="B21" s="259">
        <v>911</v>
      </c>
      <c r="C21" s="260">
        <v>645</v>
      </c>
      <c r="D21" s="41">
        <f t="shared" si="0"/>
        <v>70.801317233809002</v>
      </c>
      <c r="E21" s="259">
        <v>417</v>
      </c>
      <c r="F21" s="260">
        <v>268</v>
      </c>
      <c r="G21" s="41">
        <f t="shared" si="1"/>
        <v>64.268585131894483</v>
      </c>
      <c r="H21" s="42"/>
      <c r="J21" s="44"/>
      <c r="K21" s="45"/>
      <c r="L21" s="45"/>
    </row>
    <row r="22" spans="1:12" ht="34.200000000000003" customHeight="1" x14ac:dyDescent="0.25">
      <c r="A22" s="38" t="s">
        <v>27</v>
      </c>
      <c r="B22" s="259">
        <v>460</v>
      </c>
      <c r="C22" s="260">
        <v>465</v>
      </c>
      <c r="D22" s="41">
        <f t="shared" si="0"/>
        <v>101.08695652173914</v>
      </c>
      <c r="E22" s="259">
        <v>241</v>
      </c>
      <c r="F22" s="260">
        <v>242</v>
      </c>
      <c r="G22" s="41">
        <f t="shared" si="1"/>
        <v>100.4149377593361</v>
      </c>
      <c r="H22" s="42"/>
      <c r="J22" s="44"/>
      <c r="K22" s="45"/>
      <c r="L22" s="45"/>
    </row>
    <row r="23" spans="1:12" ht="34.200000000000003" customHeight="1" x14ac:dyDescent="0.25">
      <c r="A23" s="38" t="s">
        <v>28</v>
      </c>
      <c r="B23" s="259">
        <v>665</v>
      </c>
      <c r="C23" s="260">
        <v>859</v>
      </c>
      <c r="D23" s="41">
        <f t="shared" si="0"/>
        <v>129.17293233082708</v>
      </c>
      <c r="E23" s="259">
        <v>369</v>
      </c>
      <c r="F23" s="260">
        <v>434</v>
      </c>
      <c r="G23" s="41">
        <f t="shared" si="1"/>
        <v>117.61517615176152</v>
      </c>
      <c r="H23" s="42"/>
      <c r="J23" s="44"/>
      <c r="K23" s="45"/>
      <c r="L23" s="45"/>
    </row>
    <row r="24" spans="1:12" ht="34.200000000000003" customHeight="1" x14ac:dyDescent="0.25">
      <c r="A24" s="38" t="s">
        <v>29</v>
      </c>
      <c r="B24" s="259">
        <v>57</v>
      </c>
      <c r="C24" s="260">
        <v>37</v>
      </c>
      <c r="D24" s="41">
        <f t="shared" si="0"/>
        <v>64.912280701754383</v>
      </c>
      <c r="E24" s="259">
        <v>37</v>
      </c>
      <c r="F24" s="260">
        <v>21</v>
      </c>
      <c r="G24" s="41">
        <f t="shared" si="1"/>
        <v>56.756756756756758</v>
      </c>
      <c r="H24" s="42"/>
      <c r="J24" s="44"/>
      <c r="K24" s="45"/>
      <c r="L24" s="45"/>
    </row>
    <row r="25" spans="1:12" ht="34.200000000000003" customHeight="1" x14ac:dyDescent="0.25">
      <c r="A25" s="38" t="s">
        <v>30</v>
      </c>
      <c r="B25" s="259">
        <v>83</v>
      </c>
      <c r="C25" s="260">
        <v>49</v>
      </c>
      <c r="D25" s="41">
        <f t="shared" si="0"/>
        <v>59.036144578313255</v>
      </c>
      <c r="E25" s="259">
        <v>39</v>
      </c>
      <c r="F25" s="260">
        <v>28</v>
      </c>
      <c r="G25" s="41">
        <f t="shared" si="1"/>
        <v>71.794871794871796</v>
      </c>
      <c r="H25" s="42"/>
      <c r="J25" s="44"/>
      <c r="K25" s="45"/>
      <c r="L25" s="45"/>
    </row>
    <row r="26" spans="1:12" ht="15.55" x14ac:dyDescent="0.25">
      <c r="A26" s="47"/>
      <c r="B26" s="47"/>
      <c r="C26" s="47"/>
      <c r="D26" s="47"/>
      <c r="E26" s="126"/>
      <c r="F26" s="47"/>
      <c r="I26" s="44"/>
    </row>
    <row r="27" spans="1:12" ht="15.55" x14ac:dyDescent="0.25">
      <c r="A27" s="47"/>
      <c r="B27" s="47"/>
      <c r="C27" s="48"/>
      <c r="D27" s="47"/>
      <c r="E27" s="126"/>
      <c r="F27" s="47"/>
      <c r="I27" s="44"/>
    </row>
    <row r="28" spans="1:12" x14ac:dyDescent="0.25">
      <c r="A28" s="47"/>
      <c r="B28" s="47"/>
      <c r="C28" s="47"/>
      <c r="D28" s="47"/>
      <c r="E28" s="126"/>
      <c r="F28" s="126"/>
      <c r="G28" s="47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F5" sqref="F5"/>
    </sheetView>
  </sheetViews>
  <sheetFormatPr defaultColWidth="8.8984375" defaultRowHeight="12.75" x14ac:dyDescent="0.25"/>
  <cols>
    <col min="1" max="1" width="37.09765625" style="43" customWidth="1"/>
    <col min="2" max="2" width="12.09765625" style="43" customWidth="1"/>
    <col min="3" max="3" width="12.59765625" style="43" customWidth="1"/>
    <col min="4" max="4" width="13" style="43" customWidth="1"/>
    <col min="5" max="6" width="14.09765625" style="43" customWidth="1"/>
    <col min="7" max="7" width="12.3984375" style="43" customWidth="1"/>
    <col min="8" max="9" width="8.8984375" style="43"/>
    <col min="10" max="10" width="11.59765625" style="43" customWidth="1"/>
    <col min="11" max="256" width="8.8984375" style="43"/>
    <col min="257" max="257" width="37.09765625" style="43" customWidth="1"/>
    <col min="258" max="258" width="12.09765625" style="43" customWidth="1"/>
    <col min="259" max="259" width="12.59765625" style="43" customWidth="1"/>
    <col min="260" max="260" width="13" style="43" customWidth="1"/>
    <col min="261" max="262" width="13.59765625" style="43" customWidth="1"/>
    <col min="263" max="263" width="12.3984375" style="43" customWidth="1"/>
    <col min="264" max="265" width="8.8984375" style="43"/>
    <col min="266" max="266" width="11.59765625" style="43" customWidth="1"/>
    <col min="267" max="512" width="8.8984375" style="43"/>
    <col min="513" max="513" width="37.09765625" style="43" customWidth="1"/>
    <col min="514" max="514" width="12.09765625" style="43" customWidth="1"/>
    <col min="515" max="515" width="12.59765625" style="43" customWidth="1"/>
    <col min="516" max="516" width="13" style="43" customWidth="1"/>
    <col min="517" max="518" width="13.59765625" style="43" customWidth="1"/>
    <col min="519" max="519" width="12.3984375" style="43" customWidth="1"/>
    <col min="520" max="521" width="8.8984375" style="43"/>
    <col min="522" max="522" width="11.59765625" style="43" customWidth="1"/>
    <col min="523" max="768" width="8.8984375" style="43"/>
    <col min="769" max="769" width="37.09765625" style="43" customWidth="1"/>
    <col min="770" max="770" width="12.09765625" style="43" customWidth="1"/>
    <col min="771" max="771" width="12.59765625" style="43" customWidth="1"/>
    <col min="772" max="772" width="13" style="43" customWidth="1"/>
    <col min="773" max="774" width="13.59765625" style="43" customWidth="1"/>
    <col min="775" max="775" width="12.3984375" style="43" customWidth="1"/>
    <col min="776" max="777" width="8.8984375" style="43"/>
    <col min="778" max="778" width="11.59765625" style="43" customWidth="1"/>
    <col min="779" max="1024" width="8.8984375" style="43"/>
    <col min="1025" max="1025" width="37.09765625" style="43" customWidth="1"/>
    <col min="1026" max="1026" width="12.09765625" style="43" customWidth="1"/>
    <col min="1027" max="1027" width="12.59765625" style="43" customWidth="1"/>
    <col min="1028" max="1028" width="13" style="43" customWidth="1"/>
    <col min="1029" max="1030" width="13.59765625" style="43" customWidth="1"/>
    <col min="1031" max="1031" width="12.3984375" style="43" customWidth="1"/>
    <col min="1032" max="1033" width="8.8984375" style="43"/>
    <col min="1034" max="1034" width="11.59765625" style="43" customWidth="1"/>
    <col min="1035" max="1280" width="8.8984375" style="43"/>
    <col min="1281" max="1281" width="37.09765625" style="43" customWidth="1"/>
    <col min="1282" max="1282" width="12.09765625" style="43" customWidth="1"/>
    <col min="1283" max="1283" width="12.59765625" style="43" customWidth="1"/>
    <col min="1284" max="1284" width="13" style="43" customWidth="1"/>
    <col min="1285" max="1286" width="13.59765625" style="43" customWidth="1"/>
    <col min="1287" max="1287" width="12.3984375" style="43" customWidth="1"/>
    <col min="1288" max="1289" width="8.8984375" style="43"/>
    <col min="1290" max="1290" width="11.59765625" style="43" customWidth="1"/>
    <col min="1291" max="1536" width="8.8984375" style="43"/>
    <col min="1537" max="1537" width="37.09765625" style="43" customWidth="1"/>
    <col min="1538" max="1538" width="12.09765625" style="43" customWidth="1"/>
    <col min="1539" max="1539" width="12.59765625" style="43" customWidth="1"/>
    <col min="1540" max="1540" width="13" style="43" customWidth="1"/>
    <col min="1541" max="1542" width="13.59765625" style="43" customWidth="1"/>
    <col min="1543" max="1543" width="12.3984375" style="43" customWidth="1"/>
    <col min="1544" max="1545" width="8.8984375" style="43"/>
    <col min="1546" max="1546" width="11.59765625" style="43" customWidth="1"/>
    <col min="1547" max="1792" width="8.8984375" style="43"/>
    <col min="1793" max="1793" width="37.09765625" style="43" customWidth="1"/>
    <col min="1794" max="1794" width="12.09765625" style="43" customWidth="1"/>
    <col min="1795" max="1795" width="12.59765625" style="43" customWidth="1"/>
    <col min="1796" max="1796" width="13" style="43" customWidth="1"/>
    <col min="1797" max="1798" width="13.59765625" style="43" customWidth="1"/>
    <col min="1799" max="1799" width="12.3984375" style="43" customWidth="1"/>
    <col min="1800" max="1801" width="8.8984375" style="43"/>
    <col min="1802" max="1802" width="11.59765625" style="43" customWidth="1"/>
    <col min="1803" max="2048" width="8.8984375" style="43"/>
    <col min="2049" max="2049" width="37.09765625" style="43" customWidth="1"/>
    <col min="2050" max="2050" width="12.09765625" style="43" customWidth="1"/>
    <col min="2051" max="2051" width="12.59765625" style="43" customWidth="1"/>
    <col min="2052" max="2052" width="13" style="43" customWidth="1"/>
    <col min="2053" max="2054" width="13.59765625" style="43" customWidth="1"/>
    <col min="2055" max="2055" width="12.3984375" style="43" customWidth="1"/>
    <col min="2056" max="2057" width="8.8984375" style="43"/>
    <col min="2058" max="2058" width="11.59765625" style="43" customWidth="1"/>
    <col min="2059" max="2304" width="8.8984375" style="43"/>
    <col min="2305" max="2305" width="37.09765625" style="43" customWidth="1"/>
    <col min="2306" max="2306" width="12.09765625" style="43" customWidth="1"/>
    <col min="2307" max="2307" width="12.59765625" style="43" customWidth="1"/>
    <col min="2308" max="2308" width="13" style="43" customWidth="1"/>
    <col min="2309" max="2310" width="13.59765625" style="43" customWidth="1"/>
    <col min="2311" max="2311" width="12.3984375" style="43" customWidth="1"/>
    <col min="2312" max="2313" width="8.8984375" style="43"/>
    <col min="2314" max="2314" width="11.59765625" style="43" customWidth="1"/>
    <col min="2315" max="2560" width="8.8984375" style="43"/>
    <col min="2561" max="2561" width="37.09765625" style="43" customWidth="1"/>
    <col min="2562" max="2562" width="12.09765625" style="43" customWidth="1"/>
    <col min="2563" max="2563" width="12.59765625" style="43" customWidth="1"/>
    <col min="2564" max="2564" width="13" style="43" customWidth="1"/>
    <col min="2565" max="2566" width="13.59765625" style="43" customWidth="1"/>
    <col min="2567" max="2567" width="12.3984375" style="43" customWidth="1"/>
    <col min="2568" max="2569" width="8.8984375" style="43"/>
    <col min="2570" max="2570" width="11.59765625" style="43" customWidth="1"/>
    <col min="2571" max="2816" width="8.8984375" style="43"/>
    <col min="2817" max="2817" width="37.09765625" style="43" customWidth="1"/>
    <col min="2818" max="2818" width="12.09765625" style="43" customWidth="1"/>
    <col min="2819" max="2819" width="12.59765625" style="43" customWidth="1"/>
    <col min="2820" max="2820" width="13" style="43" customWidth="1"/>
    <col min="2821" max="2822" width="13.59765625" style="43" customWidth="1"/>
    <col min="2823" max="2823" width="12.3984375" style="43" customWidth="1"/>
    <col min="2824" max="2825" width="8.8984375" style="43"/>
    <col min="2826" max="2826" width="11.59765625" style="43" customWidth="1"/>
    <col min="2827" max="3072" width="8.8984375" style="43"/>
    <col min="3073" max="3073" width="37.09765625" style="43" customWidth="1"/>
    <col min="3074" max="3074" width="12.09765625" style="43" customWidth="1"/>
    <col min="3075" max="3075" width="12.59765625" style="43" customWidth="1"/>
    <col min="3076" max="3076" width="13" style="43" customWidth="1"/>
    <col min="3077" max="3078" width="13.59765625" style="43" customWidth="1"/>
    <col min="3079" max="3079" width="12.3984375" style="43" customWidth="1"/>
    <col min="3080" max="3081" width="8.8984375" style="43"/>
    <col min="3082" max="3082" width="11.59765625" style="43" customWidth="1"/>
    <col min="3083" max="3328" width="8.8984375" style="43"/>
    <col min="3329" max="3329" width="37.09765625" style="43" customWidth="1"/>
    <col min="3330" max="3330" width="12.09765625" style="43" customWidth="1"/>
    <col min="3331" max="3331" width="12.59765625" style="43" customWidth="1"/>
    <col min="3332" max="3332" width="13" style="43" customWidth="1"/>
    <col min="3333" max="3334" width="13.59765625" style="43" customWidth="1"/>
    <col min="3335" max="3335" width="12.3984375" style="43" customWidth="1"/>
    <col min="3336" max="3337" width="8.8984375" style="43"/>
    <col min="3338" max="3338" width="11.59765625" style="43" customWidth="1"/>
    <col min="3339" max="3584" width="8.8984375" style="43"/>
    <col min="3585" max="3585" width="37.09765625" style="43" customWidth="1"/>
    <col min="3586" max="3586" width="12.09765625" style="43" customWidth="1"/>
    <col min="3587" max="3587" width="12.59765625" style="43" customWidth="1"/>
    <col min="3588" max="3588" width="13" style="43" customWidth="1"/>
    <col min="3589" max="3590" width="13.59765625" style="43" customWidth="1"/>
    <col min="3591" max="3591" width="12.3984375" style="43" customWidth="1"/>
    <col min="3592" max="3593" width="8.8984375" style="43"/>
    <col min="3594" max="3594" width="11.59765625" style="43" customWidth="1"/>
    <col min="3595" max="3840" width="8.8984375" style="43"/>
    <col min="3841" max="3841" width="37.09765625" style="43" customWidth="1"/>
    <col min="3842" max="3842" width="12.09765625" style="43" customWidth="1"/>
    <col min="3843" max="3843" width="12.59765625" style="43" customWidth="1"/>
    <col min="3844" max="3844" width="13" style="43" customWidth="1"/>
    <col min="3845" max="3846" width="13.59765625" style="43" customWidth="1"/>
    <col min="3847" max="3847" width="12.3984375" style="43" customWidth="1"/>
    <col min="3848" max="3849" width="8.8984375" style="43"/>
    <col min="3850" max="3850" width="11.59765625" style="43" customWidth="1"/>
    <col min="3851" max="4096" width="8.8984375" style="43"/>
    <col min="4097" max="4097" width="37.09765625" style="43" customWidth="1"/>
    <col min="4098" max="4098" width="12.09765625" style="43" customWidth="1"/>
    <col min="4099" max="4099" width="12.59765625" style="43" customWidth="1"/>
    <col min="4100" max="4100" width="13" style="43" customWidth="1"/>
    <col min="4101" max="4102" width="13.59765625" style="43" customWidth="1"/>
    <col min="4103" max="4103" width="12.3984375" style="43" customWidth="1"/>
    <col min="4104" max="4105" width="8.8984375" style="43"/>
    <col min="4106" max="4106" width="11.59765625" style="43" customWidth="1"/>
    <col min="4107" max="4352" width="8.8984375" style="43"/>
    <col min="4353" max="4353" width="37.09765625" style="43" customWidth="1"/>
    <col min="4354" max="4354" width="12.09765625" style="43" customWidth="1"/>
    <col min="4355" max="4355" width="12.59765625" style="43" customWidth="1"/>
    <col min="4356" max="4356" width="13" style="43" customWidth="1"/>
    <col min="4357" max="4358" width="13.59765625" style="43" customWidth="1"/>
    <col min="4359" max="4359" width="12.3984375" style="43" customWidth="1"/>
    <col min="4360" max="4361" width="8.8984375" style="43"/>
    <col min="4362" max="4362" width="11.59765625" style="43" customWidth="1"/>
    <col min="4363" max="4608" width="8.8984375" style="43"/>
    <col min="4609" max="4609" width="37.09765625" style="43" customWidth="1"/>
    <col min="4610" max="4610" width="12.09765625" style="43" customWidth="1"/>
    <col min="4611" max="4611" width="12.59765625" style="43" customWidth="1"/>
    <col min="4612" max="4612" width="13" style="43" customWidth="1"/>
    <col min="4613" max="4614" width="13.59765625" style="43" customWidth="1"/>
    <col min="4615" max="4615" width="12.3984375" style="43" customWidth="1"/>
    <col min="4616" max="4617" width="8.8984375" style="43"/>
    <col min="4618" max="4618" width="11.59765625" style="43" customWidth="1"/>
    <col min="4619" max="4864" width="8.8984375" style="43"/>
    <col min="4865" max="4865" width="37.09765625" style="43" customWidth="1"/>
    <col min="4866" max="4866" width="12.09765625" style="43" customWidth="1"/>
    <col min="4867" max="4867" width="12.59765625" style="43" customWidth="1"/>
    <col min="4868" max="4868" width="13" style="43" customWidth="1"/>
    <col min="4869" max="4870" width="13.59765625" style="43" customWidth="1"/>
    <col min="4871" max="4871" width="12.3984375" style="43" customWidth="1"/>
    <col min="4872" max="4873" width="8.8984375" style="43"/>
    <col min="4874" max="4874" width="11.59765625" style="43" customWidth="1"/>
    <col min="4875" max="5120" width="8.8984375" style="43"/>
    <col min="5121" max="5121" width="37.09765625" style="43" customWidth="1"/>
    <col min="5122" max="5122" width="12.09765625" style="43" customWidth="1"/>
    <col min="5123" max="5123" width="12.59765625" style="43" customWidth="1"/>
    <col min="5124" max="5124" width="13" style="43" customWidth="1"/>
    <col min="5125" max="5126" width="13.59765625" style="43" customWidth="1"/>
    <col min="5127" max="5127" width="12.3984375" style="43" customWidth="1"/>
    <col min="5128" max="5129" width="8.8984375" style="43"/>
    <col min="5130" max="5130" width="11.59765625" style="43" customWidth="1"/>
    <col min="5131" max="5376" width="8.8984375" style="43"/>
    <col min="5377" max="5377" width="37.09765625" style="43" customWidth="1"/>
    <col min="5378" max="5378" width="12.09765625" style="43" customWidth="1"/>
    <col min="5379" max="5379" width="12.59765625" style="43" customWidth="1"/>
    <col min="5380" max="5380" width="13" style="43" customWidth="1"/>
    <col min="5381" max="5382" width="13.59765625" style="43" customWidth="1"/>
    <col min="5383" max="5383" width="12.3984375" style="43" customWidth="1"/>
    <col min="5384" max="5385" width="8.8984375" style="43"/>
    <col min="5386" max="5386" width="11.59765625" style="43" customWidth="1"/>
    <col min="5387" max="5632" width="8.8984375" style="43"/>
    <col min="5633" max="5633" width="37.09765625" style="43" customWidth="1"/>
    <col min="5634" max="5634" width="12.09765625" style="43" customWidth="1"/>
    <col min="5635" max="5635" width="12.59765625" style="43" customWidth="1"/>
    <col min="5636" max="5636" width="13" style="43" customWidth="1"/>
    <col min="5637" max="5638" width="13.59765625" style="43" customWidth="1"/>
    <col min="5639" max="5639" width="12.3984375" style="43" customWidth="1"/>
    <col min="5640" max="5641" width="8.8984375" style="43"/>
    <col min="5642" max="5642" width="11.59765625" style="43" customWidth="1"/>
    <col min="5643" max="5888" width="8.8984375" style="43"/>
    <col min="5889" max="5889" width="37.09765625" style="43" customWidth="1"/>
    <col min="5890" max="5890" width="12.09765625" style="43" customWidth="1"/>
    <col min="5891" max="5891" width="12.59765625" style="43" customWidth="1"/>
    <col min="5892" max="5892" width="13" style="43" customWidth="1"/>
    <col min="5893" max="5894" width="13.59765625" style="43" customWidth="1"/>
    <col min="5895" max="5895" width="12.3984375" style="43" customWidth="1"/>
    <col min="5896" max="5897" width="8.8984375" style="43"/>
    <col min="5898" max="5898" width="11.59765625" style="43" customWidth="1"/>
    <col min="5899" max="6144" width="8.8984375" style="43"/>
    <col min="6145" max="6145" width="37.09765625" style="43" customWidth="1"/>
    <col min="6146" max="6146" width="12.09765625" style="43" customWidth="1"/>
    <col min="6147" max="6147" width="12.59765625" style="43" customWidth="1"/>
    <col min="6148" max="6148" width="13" style="43" customWidth="1"/>
    <col min="6149" max="6150" width="13.59765625" style="43" customWidth="1"/>
    <col min="6151" max="6151" width="12.3984375" style="43" customWidth="1"/>
    <col min="6152" max="6153" width="8.8984375" style="43"/>
    <col min="6154" max="6154" width="11.59765625" style="43" customWidth="1"/>
    <col min="6155" max="6400" width="8.8984375" style="43"/>
    <col min="6401" max="6401" width="37.09765625" style="43" customWidth="1"/>
    <col min="6402" max="6402" width="12.09765625" style="43" customWidth="1"/>
    <col min="6403" max="6403" width="12.59765625" style="43" customWidth="1"/>
    <col min="6404" max="6404" width="13" style="43" customWidth="1"/>
    <col min="6405" max="6406" width="13.59765625" style="43" customWidth="1"/>
    <col min="6407" max="6407" width="12.3984375" style="43" customWidth="1"/>
    <col min="6408" max="6409" width="8.8984375" style="43"/>
    <col min="6410" max="6410" width="11.59765625" style="43" customWidth="1"/>
    <col min="6411" max="6656" width="8.8984375" style="43"/>
    <col min="6657" max="6657" width="37.09765625" style="43" customWidth="1"/>
    <col min="6658" max="6658" width="12.09765625" style="43" customWidth="1"/>
    <col min="6659" max="6659" width="12.59765625" style="43" customWidth="1"/>
    <col min="6660" max="6660" width="13" style="43" customWidth="1"/>
    <col min="6661" max="6662" width="13.59765625" style="43" customWidth="1"/>
    <col min="6663" max="6663" width="12.3984375" style="43" customWidth="1"/>
    <col min="6664" max="6665" width="8.8984375" style="43"/>
    <col min="6666" max="6666" width="11.59765625" style="43" customWidth="1"/>
    <col min="6667" max="6912" width="8.8984375" style="43"/>
    <col min="6913" max="6913" width="37.09765625" style="43" customWidth="1"/>
    <col min="6914" max="6914" width="12.09765625" style="43" customWidth="1"/>
    <col min="6915" max="6915" width="12.59765625" style="43" customWidth="1"/>
    <col min="6916" max="6916" width="13" style="43" customWidth="1"/>
    <col min="6917" max="6918" width="13.59765625" style="43" customWidth="1"/>
    <col min="6919" max="6919" width="12.3984375" style="43" customWidth="1"/>
    <col min="6920" max="6921" width="8.8984375" style="43"/>
    <col min="6922" max="6922" width="11.59765625" style="43" customWidth="1"/>
    <col min="6923" max="7168" width="8.8984375" style="43"/>
    <col min="7169" max="7169" width="37.09765625" style="43" customWidth="1"/>
    <col min="7170" max="7170" width="12.09765625" style="43" customWidth="1"/>
    <col min="7171" max="7171" width="12.59765625" style="43" customWidth="1"/>
    <col min="7172" max="7172" width="13" style="43" customWidth="1"/>
    <col min="7173" max="7174" width="13.59765625" style="43" customWidth="1"/>
    <col min="7175" max="7175" width="12.3984375" style="43" customWidth="1"/>
    <col min="7176" max="7177" width="8.8984375" style="43"/>
    <col min="7178" max="7178" width="11.59765625" style="43" customWidth="1"/>
    <col min="7179" max="7424" width="8.8984375" style="43"/>
    <col min="7425" max="7425" width="37.09765625" style="43" customWidth="1"/>
    <col min="7426" max="7426" width="12.09765625" style="43" customWidth="1"/>
    <col min="7427" max="7427" width="12.59765625" style="43" customWidth="1"/>
    <col min="7428" max="7428" width="13" style="43" customWidth="1"/>
    <col min="7429" max="7430" width="13.59765625" style="43" customWidth="1"/>
    <col min="7431" max="7431" width="12.3984375" style="43" customWidth="1"/>
    <col min="7432" max="7433" width="8.8984375" style="43"/>
    <col min="7434" max="7434" width="11.59765625" style="43" customWidth="1"/>
    <col min="7435" max="7680" width="8.8984375" style="43"/>
    <col min="7681" max="7681" width="37.09765625" style="43" customWidth="1"/>
    <col min="7682" max="7682" width="12.09765625" style="43" customWidth="1"/>
    <col min="7683" max="7683" width="12.59765625" style="43" customWidth="1"/>
    <col min="7684" max="7684" width="13" style="43" customWidth="1"/>
    <col min="7685" max="7686" width="13.59765625" style="43" customWidth="1"/>
    <col min="7687" max="7687" width="12.3984375" style="43" customWidth="1"/>
    <col min="7688" max="7689" width="8.8984375" style="43"/>
    <col min="7690" max="7690" width="11.59765625" style="43" customWidth="1"/>
    <col min="7691" max="7936" width="8.8984375" style="43"/>
    <col min="7937" max="7937" width="37.09765625" style="43" customWidth="1"/>
    <col min="7938" max="7938" width="12.09765625" style="43" customWidth="1"/>
    <col min="7939" max="7939" width="12.59765625" style="43" customWidth="1"/>
    <col min="7940" max="7940" width="13" style="43" customWidth="1"/>
    <col min="7941" max="7942" width="13.59765625" style="43" customWidth="1"/>
    <col min="7943" max="7943" width="12.3984375" style="43" customWidth="1"/>
    <col min="7944" max="7945" width="8.8984375" style="43"/>
    <col min="7946" max="7946" width="11.59765625" style="43" customWidth="1"/>
    <col min="7947" max="8192" width="8.8984375" style="43"/>
    <col min="8193" max="8193" width="37.09765625" style="43" customWidth="1"/>
    <col min="8194" max="8194" width="12.09765625" style="43" customWidth="1"/>
    <col min="8195" max="8195" width="12.59765625" style="43" customWidth="1"/>
    <col min="8196" max="8196" width="13" style="43" customWidth="1"/>
    <col min="8197" max="8198" width="13.59765625" style="43" customWidth="1"/>
    <col min="8199" max="8199" width="12.3984375" style="43" customWidth="1"/>
    <col min="8200" max="8201" width="8.8984375" style="43"/>
    <col min="8202" max="8202" width="11.59765625" style="43" customWidth="1"/>
    <col min="8203" max="8448" width="8.8984375" style="43"/>
    <col min="8449" max="8449" width="37.09765625" style="43" customWidth="1"/>
    <col min="8450" max="8450" width="12.09765625" style="43" customWidth="1"/>
    <col min="8451" max="8451" width="12.59765625" style="43" customWidth="1"/>
    <col min="8452" max="8452" width="13" style="43" customWidth="1"/>
    <col min="8453" max="8454" width="13.59765625" style="43" customWidth="1"/>
    <col min="8455" max="8455" width="12.3984375" style="43" customWidth="1"/>
    <col min="8456" max="8457" width="8.8984375" style="43"/>
    <col min="8458" max="8458" width="11.59765625" style="43" customWidth="1"/>
    <col min="8459" max="8704" width="8.8984375" style="43"/>
    <col min="8705" max="8705" width="37.09765625" style="43" customWidth="1"/>
    <col min="8706" max="8706" width="12.09765625" style="43" customWidth="1"/>
    <col min="8707" max="8707" width="12.59765625" style="43" customWidth="1"/>
    <col min="8708" max="8708" width="13" style="43" customWidth="1"/>
    <col min="8709" max="8710" width="13.59765625" style="43" customWidth="1"/>
    <col min="8711" max="8711" width="12.3984375" style="43" customWidth="1"/>
    <col min="8712" max="8713" width="8.8984375" style="43"/>
    <col min="8714" max="8714" width="11.59765625" style="43" customWidth="1"/>
    <col min="8715" max="8960" width="8.8984375" style="43"/>
    <col min="8961" max="8961" width="37.09765625" style="43" customWidth="1"/>
    <col min="8962" max="8962" width="12.09765625" style="43" customWidth="1"/>
    <col min="8963" max="8963" width="12.59765625" style="43" customWidth="1"/>
    <col min="8964" max="8964" width="13" style="43" customWidth="1"/>
    <col min="8965" max="8966" width="13.59765625" style="43" customWidth="1"/>
    <col min="8967" max="8967" width="12.3984375" style="43" customWidth="1"/>
    <col min="8968" max="8969" width="8.8984375" style="43"/>
    <col min="8970" max="8970" width="11.59765625" style="43" customWidth="1"/>
    <col min="8971" max="9216" width="8.8984375" style="43"/>
    <col min="9217" max="9217" width="37.09765625" style="43" customWidth="1"/>
    <col min="9218" max="9218" width="12.09765625" style="43" customWidth="1"/>
    <col min="9219" max="9219" width="12.59765625" style="43" customWidth="1"/>
    <col min="9220" max="9220" width="13" style="43" customWidth="1"/>
    <col min="9221" max="9222" width="13.59765625" style="43" customWidth="1"/>
    <col min="9223" max="9223" width="12.3984375" style="43" customWidth="1"/>
    <col min="9224" max="9225" width="8.8984375" style="43"/>
    <col min="9226" max="9226" width="11.59765625" style="43" customWidth="1"/>
    <col min="9227" max="9472" width="8.8984375" style="43"/>
    <col min="9473" max="9473" width="37.09765625" style="43" customWidth="1"/>
    <col min="9474" max="9474" width="12.09765625" style="43" customWidth="1"/>
    <col min="9475" max="9475" width="12.59765625" style="43" customWidth="1"/>
    <col min="9476" max="9476" width="13" style="43" customWidth="1"/>
    <col min="9477" max="9478" width="13.59765625" style="43" customWidth="1"/>
    <col min="9479" max="9479" width="12.3984375" style="43" customWidth="1"/>
    <col min="9480" max="9481" width="8.8984375" style="43"/>
    <col min="9482" max="9482" width="11.59765625" style="43" customWidth="1"/>
    <col min="9483" max="9728" width="8.8984375" style="43"/>
    <col min="9729" max="9729" width="37.09765625" style="43" customWidth="1"/>
    <col min="9730" max="9730" width="12.09765625" style="43" customWidth="1"/>
    <col min="9731" max="9731" width="12.59765625" style="43" customWidth="1"/>
    <col min="9732" max="9732" width="13" style="43" customWidth="1"/>
    <col min="9733" max="9734" width="13.59765625" style="43" customWidth="1"/>
    <col min="9735" max="9735" width="12.3984375" style="43" customWidth="1"/>
    <col min="9736" max="9737" width="8.8984375" style="43"/>
    <col min="9738" max="9738" width="11.59765625" style="43" customWidth="1"/>
    <col min="9739" max="9984" width="8.8984375" style="43"/>
    <col min="9985" max="9985" width="37.09765625" style="43" customWidth="1"/>
    <col min="9986" max="9986" width="12.09765625" style="43" customWidth="1"/>
    <col min="9987" max="9987" width="12.59765625" style="43" customWidth="1"/>
    <col min="9988" max="9988" width="13" style="43" customWidth="1"/>
    <col min="9989" max="9990" width="13.59765625" style="43" customWidth="1"/>
    <col min="9991" max="9991" width="12.3984375" style="43" customWidth="1"/>
    <col min="9992" max="9993" width="8.8984375" style="43"/>
    <col min="9994" max="9994" width="11.59765625" style="43" customWidth="1"/>
    <col min="9995" max="10240" width="8.8984375" style="43"/>
    <col min="10241" max="10241" width="37.09765625" style="43" customWidth="1"/>
    <col min="10242" max="10242" width="12.09765625" style="43" customWidth="1"/>
    <col min="10243" max="10243" width="12.59765625" style="43" customWidth="1"/>
    <col min="10244" max="10244" width="13" style="43" customWidth="1"/>
    <col min="10245" max="10246" width="13.59765625" style="43" customWidth="1"/>
    <col min="10247" max="10247" width="12.3984375" style="43" customWidth="1"/>
    <col min="10248" max="10249" width="8.8984375" style="43"/>
    <col min="10250" max="10250" width="11.59765625" style="43" customWidth="1"/>
    <col min="10251" max="10496" width="8.8984375" style="43"/>
    <col min="10497" max="10497" width="37.09765625" style="43" customWidth="1"/>
    <col min="10498" max="10498" width="12.09765625" style="43" customWidth="1"/>
    <col min="10499" max="10499" width="12.59765625" style="43" customWidth="1"/>
    <col min="10500" max="10500" width="13" style="43" customWidth="1"/>
    <col min="10501" max="10502" width="13.59765625" style="43" customWidth="1"/>
    <col min="10503" max="10503" width="12.3984375" style="43" customWidth="1"/>
    <col min="10504" max="10505" width="8.8984375" style="43"/>
    <col min="10506" max="10506" width="11.59765625" style="43" customWidth="1"/>
    <col min="10507" max="10752" width="8.8984375" style="43"/>
    <col min="10753" max="10753" width="37.09765625" style="43" customWidth="1"/>
    <col min="10754" max="10754" width="12.09765625" style="43" customWidth="1"/>
    <col min="10755" max="10755" width="12.59765625" style="43" customWidth="1"/>
    <col min="10756" max="10756" width="13" style="43" customWidth="1"/>
    <col min="10757" max="10758" width="13.59765625" style="43" customWidth="1"/>
    <col min="10759" max="10759" width="12.3984375" style="43" customWidth="1"/>
    <col min="10760" max="10761" width="8.8984375" style="43"/>
    <col min="10762" max="10762" width="11.59765625" style="43" customWidth="1"/>
    <col min="10763" max="11008" width="8.8984375" style="43"/>
    <col min="11009" max="11009" width="37.09765625" style="43" customWidth="1"/>
    <col min="11010" max="11010" width="12.09765625" style="43" customWidth="1"/>
    <col min="11011" max="11011" width="12.59765625" style="43" customWidth="1"/>
    <col min="11012" max="11012" width="13" style="43" customWidth="1"/>
    <col min="11013" max="11014" width="13.59765625" style="43" customWidth="1"/>
    <col min="11015" max="11015" width="12.3984375" style="43" customWidth="1"/>
    <col min="11016" max="11017" width="8.8984375" style="43"/>
    <col min="11018" max="11018" width="11.59765625" style="43" customWidth="1"/>
    <col min="11019" max="11264" width="8.8984375" style="43"/>
    <col min="11265" max="11265" width="37.09765625" style="43" customWidth="1"/>
    <col min="11266" max="11266" width="12.09765625" style="43" customWidth="1"/>
    <col min="11267" max="11267" width="12.59765625" style="43" customWidth="1"/>
    <col min="11268" max="11268" width="13" style="43" customWidth="1"/>
    <col min="11269" max="11270" width="13.59765625" style="43" customWidth="1"/>
    <col min="11271" max="11271" width="12.3984375" style="43" customWidth="1"/>
    <col min="11272" max="11273" width="8.8984375" style="43"/>
    <col min="11274" max="11274" width="11.59765625" style="43" customWidth="1"/>
    <col min="11275" max="11520" width="8.8984375" style="43"/>
    <col min="11521" max="11521" width="37.09765625" style="43" customWidth="1"/>
    <col min="11522" max="11522" width="12.09765625" style="43" customWidth="1"/>
    <col min="11523" max="11523" width="12.59765625" style="43" customWidth="1"/>
    <col min="11524" max="11524" width="13" style="43" customWidth="1"/>
    <col min="11525" max="11526" width="13.59765625" style="43" customWidth="1"/>
    <col min="11527" max="11527" width="12.3984375" style="43" customWidth="1"/>
    <col min="11528" max="11529" width="8.8984375" style="43"/>
    <col min="11530" max="11530" width="11.59765625" style="43" customWidth="1"/>
    <col min="11531" max="11776" width="8.8984375" style="43"/>
    <col min="11777" max="11777" width="37.09765625" style="43" customWidth="1"/>
    <col min="11778" max="11778" width="12.09765625" style="43" customWidth="1"/>
    <col min="11779" max="11779" width="12.59765625" style="43" customWidth="1"/>
    <col min="11780" max="11780" width="13" style="43" customWidth="1"/>
    <col min="11781" max="11782" width="13.59765625" style="43" customWidth="1"/>
    <col min="11783" max="11783" width="12.3984375" style="43" customWidth="1"/>
    <col min="11784" max="11785" width="8.8984375" style="43"/>
    <col min="11786" max="11786" width="11.59765625" style="43" customWidth="1"/>
    <col min="11787" max="12032" width="8.8984375" style="43"/>
    <col min="12033" max="12033" width="37.09765625" style="43" customWidth="1"/>
    <col min="12034" max="12034" width="12.09765625" style="43" customWidth="1"/>
    <col min="12035" max="12035" width="12.59765625" style="43" customWidth="1"/>
    <col min="12036" max="12036" width="13" style="43" customWidth="1"/>
    <col min="12037" max="12038" width="13.59765625" style="43" customWidth="1"/>
    <col min="12039" max="12039" width="12.3984375" style="43" customWidth="1"/>
    <col min="12040" max="12041" width="8.8984375" style="43"/>
    <col min="12042" max="12042" width="11.59765625" style="43" customWidth="1"/>
    <col min="12043" max="12288" width="8.8984375" style="43"/>
    <col min="12289" max="12289" width="37.09765625" style="43" customWidth="1"/>
    <col min="12290" max="12290" width="12.09765625" style="43" customWidth="1"/>
    <col min="12291" max="12291" width="12.59765625" style="43" customWidth="1"/>
    <col min="12292" max="12292" width="13" style="43" customWidth="1"/>
    <col min="12293" max="12294" width="13.59765625" style="43" customWidth="1"/>
    <col min="12295" max="12295" width="12.3984375" style="43" customWidth="1"/>
    <col min="12296" max="12297" width="8.8984375" style="43"/>
    <col min="12298" max="12298" width="11.59765625" style="43" customWidth="1"/>
    <col min="12299" max="12544" width="8.8984375" style="43"/>
    <col min="12545" max="12545" width="37.09765625" style="43" customWidth="1"/>
    <col min="12546" max="12546" width="12.09765625" style="43" customWidth="1"/>
    <col min="12547" max="12547" width="12.59765625" style="43" customWidth="1"/>
    <col min="12548" max="12548" width="13" style="43" customWidth="1"/>
    <col min="12549" max="12550" width="13.59765625" style="43" customWidth="1"/>
    <col min="12551" max="12551" width="12.3984375" style="43" customWidth="1"/>
    <col min="12552" max="12553" width="8.8984375" style="43"/>
    <col min="12554" max="12554" width="11.59765625" style="43" customWidth="1"/>
    <col min="12555" max="12800" width="8.8984375" style="43"/>
    <col min="12801" max="12801" width="37.09765625" style="43" customWidth="1"/>
    <col min="12802" max="12802" width="12.09765625" style="43" customWidth="1"/>
    <col min="12803" max="12803" width="12.59765625" style="43" customWidth="1"/>
    <col min="12804" max="12804" width="13" style="43" customWidth="1"/>
    <col min="12805" max="12806" width="13.59765625" style="43" customWidth="1"/>
    <col min="12807" max="12807" width="12.3984375" style="43" customWidth="1"/>
    <col min="12808" max="12809" width="8.8984375" style="43"/>
    <col min="12810" max="12810" width="11.59765625" style="43" customWidth="1"/>
    <col min="12811" max="13056" width="8.8984375" style="43"/>
    <col min="13057" max="13057" width="37.09765625" style="43" customWidth="1"/>
    <col min="13058" max="13058" width="12.09765625" style="43" customWidth="1"/>
    <col min="13059" max="13059" width="12.59765625" style="43" customWidth="1"/>
    <col min="13060" max="13060" width="13" style="43" customWidth="1"/>
    <col min="13061" max="13062" width="13.59765625" style="43" customWidth="1"/>
    <col min="13063" max="13063" width="12.3984375" style="43" customWidth="1"/>
    <col min="13064" max="13065" width="8.8984375" style="43"/>
    <col min="13066" max="13066" width="11.59765625" style="43" customWidth="1"/>
    <col min="13067" max="13312" width="8.8984375" style="43"/>
    <col min="13313" max="13313" width="37.09765625" style="43" customWidth="1"/>
    <col min="13314" max="13314" width="12.09765625" style="43" customWidth="1"/>
    <col min="13315" max="13315" width="12.59765625" style="43" customWidth="1"/>
    <col min="13316" max="13316" width="13" style="43" customWidth="1"/>
    <col min="13317" max="13318" width="13.59765625" style="43" customWidth="1"/>
    <col min="13319" max="13319" width="12.3984375" style="43" customWidth="1"/>
    <col min="13320" max="13321" width="8.8984375" style="43"/>
    <col min="13322" max="13322" width="11.59765625" style="43" customWidth="1"/>
    <col min="13323" max="13568" width="8.8984375" style="43"/>
    <col min="13569" max="13569" width="37.09765625" style="43" customWidth="1"/>
    <col min="13570" max="13570" width="12.09765625" style="43" customWidth="1"/>
    <col min="13571" max="13571" width="12.59765625" style="43" customWidth="1"/>
    <col min="13572" max="13572" width="13" style="43" customWidth="1"/>
    <col min="13573" max="13574" width="13.59765625" style="43" customWidth="1"/>
    <col min="13575" max="13575" width="12.3984375" style="43" customWidth="1"/>
    <col min="13576" max="13577" width="8.8984375" style="43"/>
    <col min="13578" max="13578" width="11.59765625" style="43" customWidth="1"/>
    <col min="13579" max="13824" width="8.8984375" style="43"/>
    <col min="13825" max="13825" width="37.09765625" style="43" customWidth="1"/>
    <col min="13826" max="13826" width="12.09765625" style="43" customWidth="1"/>
    <col min="13827" max="13827" width="12.59765625" style="43" customWidth="1"/>
    <col min="13828" max="13828" width="13" style="43" customWidth="1"/>
    <col min="13829" max="13830" width="13.59765625" style="43" customWidth="1"/>
    <col min="13831" max="13831" width="12.3984375" style="43" customWidth="1"/>
    <col min="13832" max="13833" width="8.8984375" style="43"/>
    <col min="13834" max="13834" width="11.59765625" style="43" customWidth="1"/>
    <col min="13835" max="14080" width="8.8984375" style="43"/>
    <col min="14081" max="14081" width="37.09765625" style="43" customWidth="1"/>
    <col min="14082" max="14082" width="12.09765625" style="43" customWidth="1"/>
    <col min="14083" max="14083" width="12.59765625" style="43" customWidth="1"/>
    <col min="14084" max="14084" width="13" style="43" customWidth="1"/>
    <col min="14085" max="14086" width="13.59765625" style="43" customWidth="1"/>
    <col min="14087" max="14087" width="12.3984375" style="43" customWidth="1"/>
    <col min="14088" max="14089" width="8.8984375" style="43"/>
    <col min="14090" max="14090" width="11.59765625" style="43" customWidth="1"/>
    <col min="14091" max="14336" width="8.8984375" style="43"/>
    <col min="14337" max="14337" width="37.09765625" style="43" customWidth="1"/>
    <col min="14338" max="14338" width="12.09765625" style="43" customWidth="1"/>
    <col min="14339" max="14339" width="12.59765625" style="43" customWidth="1"/>
    <col min="14340" max="14340" width="13" style="43" customWidth="1"/>
    <col min="14341" max="14342" width="13.59765625" style="43" customWidth="1"/>
    <col min="14343" max="14343" width="12.3984375" style="43" customWidth="1"/>
    <col min="14344" max="14345" width="8.8984375" style="43"/>
    <col min="14346" max="14346" width="11.59765625" style="43" customWidth="1"/>
    <col min="14347" max="14592" width="8.8984375" style="43"/>
    <col min="14593" max="14593" width="37.09765625" style="43" customWidth="1"/>
    <col min="14594" max="14594" width="12.09765625" style="43" customWidth="1"/>
    <col min="14595" max="14595" width="12.59765625" style="43" customWidth="1"/>
    <col min="14596" max="14596" width="13" style="43" customWidth="1"/>
    <col min="14597" max="14598" width="13.59765625" style="43" customWidth="1"/>
    <col min="14599" max="14599" width="12.3984375" style="43" customWidth="1"/>
    <col min="14600" max="14601" width="8.8984375" style="43"/>
    <col min="14602" max="14602" width="11.59765625" style="43" customWidth="1"/>
    <col min="14603" max="14848" width="8.8984375" style="43"/>
    <col min="14849" max="14849" width="37.09765625" style="43" customWidth="1"/>
    <col min="14850" max="14850" width="12.09765625" style="43" customWidth="1"/>
    <col min="14851" max="14851" width="12.59765625" style="43" customWidth="1"/>
    <col min="14852" max="14852" width="13" style="43" customWidth="1"/>
    <col min="14853" max="14854" width="13.59765625" style="43" customWidth="1"/>
    <col min="14855" max="14855" width="12.3984375" style="43" customWidth="1"/>
    <col min="14856" max="14857" width="8.8984375" style="43"/>
    <col min="14858" max="14858" width="11.59765625" style="43" customWidth="1"/>
    <col min="14859" max="15104" width="8.8984375" style="43"/>
    <col min="15105" max="15105" width="37.09765625" style="43" customWidth="1"/>
    <col min="15106" max="15106" width="12.09765625" style="43" customWidth="1"/>
    <col min="15107" max="15107" width="12.59765625" style="43" customWidth="1"/>
    <col min="15108" max="15108" width="13" style="43" customWidth="1"/>
    <col min="15109" max="15110" width="13.59765625" style="43" customWidth="1"/>
    <col min="15111" max="15111" width="12.3984375" style="43" customWidth="1"/>
    <col min="15112" max="15113" width="8.8984375" style="43"/>
    <col min="15114" max="15114" width="11.59765625" style="43" customWidth="1"/>
    <col min="15115" max="15360" width="8.8984375" style="43"/>
    <col min="15361" max="15361" width="37.09765625" style="43" customWidth="1"/>
    <col min="15362" max="15362" width="12.09765625" style="43" customWidth="1"/>
    <col min="15363" max="15363" width="12.59765625" style="43" customWidth="1"/>
    <col min="15364" max="15364" width="13" style="43" customWidth="1"/>
    <col min="15365" max="15366" width="13.59765625" style="43" customWidth="1"/>
    <col min="15367" max="15367" width="12.3984375" style="43" customWidth="1"/>
    <col min="15368" max="15369" width="8.8984375" style="43"/>
    <col min="15370" max="15370" width="11.59765625" style="43" customWidth="1"/>
    <col min="15371" max="15616" width="8.8984375" style="43"/>
    <col min="15617" max="15617" width="37.09765625" style="43" customWidth="1"/>
    <col min="15618" max="15618" width="12.09765625" style="43" customWidth="1"/>
    <col min="15619" max="15619" width="12.59765625" style="43" customWidth="1"/>
    <col min="15620" max="15620" width="13" style="43" customWidth="1"/>
    <col min="15621" max="15622" width="13.59765625" style="43" customWidth="1"/>
    <col min="15623" max="15623" width="12.3984375" style="43" customWidth="1"/>
    <col min="15624" max="15625" width="8.8984375" style="43"/>
    <col min="15626" max="15626" width="11.59765625" style="43" customWidth="1"/>
    <col min="15627" max="15872" width="8.8984375" style="43"/>
    <col min="15873" max="15873" width="37.09765625" style="43" customWidth="1"/>
    <col min="15874" max="15874" width="12.09765625" style="43" customWidth="1"/>
    <col min="15875" max="15875" width="12.59765625" style="43" customWidth="1"/>
    <col min="15876" max="15876" width="13" style="43" customWidth="1"/>
    <col min="15877" max="15878" width="13.59765625" style="43" customWidth="1"/>
    <col min="15879" max="15879" width="12.3984375" style="43" customWidth="1"/>
    <col min="15880" max="15881" width="8.8984375" style="43"/>
    <col min="15882" max="15882" width="11.59765625" style="43" customWidth="1"/>
    <col min="15883" max="16128" width="8.8984375" style="43"/>
    <col min="16129" max="16129" width="37.09765625" style="43" customWidth="1"/>
    <col min="16130" max="16130" width="12.09765625" style="43" customWidth="1"/>
    <col min="16131" max="16131" width="12.59765625" style="43" customWidth="1"/>
    <col min="16132" max="16132" width="13" style="43" customWidth="1"/>
    <col min="16133" max="16134" width="13.59765625" style="43" customWidth="1"/>
    <col min="16135" max="16135" width="12.3984375" style="43" customWidth="1"/>
    <col min="16136" max="16137" width="8.8984375" style="43"/>
    <col min="16138" max="16138" width="11.59765625" style="43" customWidth="1"/>
    <col min="16139" max="16384" width="8.8984375" style="43"/>
  </cols>
  <sheetData>
    <row r="1" spans="1:14" s="26" customFormat="1" ht="19.95" x14ac:dyDescent="0.35">
      <c r="A1" s="316" t="s">
        <v>42</v>
      </c>
      <c r="B1" s="316"/>
      <c r="C1" s="316"/>
      <c r="D1" s="316"/>
      <c r="E1" s="316"/>
      <c r="F1" s="316"/>
      <c r="G1" s="316"/>
    </row>
    <row r="2" spans="1:14" s="26" customFormat="1" ht="20.5" x14ac:dyDescent="0.4">
      <c r="A2" s="317" t="s">
        <v>47</v>
      </c>
      <c r="B2" s="317"/>
      <c r="C2" s="317"/>
      <c r="D2" s="317"/>
      <c r="E2" s="317"/>
      <c r="F2" s="317"/>
      <c r="G2" s="317"/>
    </row>
    <row r="3" spans="1:14" s="29" customFormat="1" ht="15.55" x14ac:dyDescent="0.3">
      <c r="A3" s="27"/>
      <c r="B3" s="27"/>
      <c r="C3" s="27"/>
      <c r="D3" s="27"/>
      <c r="E3" s="27"/>
      <c r="F3" s="27"/>
      <c r="G3" s="129" t="s">
        <v>44</v>
      </c>
    </row>
    <row r="4" spans="1:14" s="29" customFormat="1" ht="51.8" customHeight="1" x14ac:dyDescent="0.2">
      <c r="A4" s="122"/>
      <c r="B4" s="125" t="s">
        <v>179</v>
      </c>
      <c r="C4" s="125" t="s">
        <v>180</v>
      </c>
      <c r="D4" s="84" t="s">
        <v>45</v>
      </c>
      <c r="E4" s="128" t="s">
        <v>177</v>
      </c>
      <c r="F4" s="128" t="s">
        <v>178</v>
      </c>
      <c r="G4" s="84" t="s">
        <v>45</v>
      </c>
    </row>
    <row r="5" spans="1:14" s="33" customFormat="1" ht="28.15" customHeight="1" x14ac:dyDescent="0.3">
      <c r="A5" s="49" t="s">
        <v>14</v>
      </c>
      <c r="B5" s="31">
        <f>SUM(B6:B29)</f>
        <v>1849</v>
      </c>
      <c r="C5" s="31">
        <f>SUM(C6:C29)</f>
        <v>1380</v>
      </c>
      <c r="D5" s="41">
        <f>C5/B5*100</f>
        <v>74.634937804218495</v>
      </c>
      <c r="E5" s="31">
        <f>SUM(E6:E29)</f>
        <v>863</v>
      </c>
      <c r="F5" s="31">
        <f>SUM(F6:F29)</f>
        <v>760</v>
      </c>
      <c r="G5" s="41">
        <f>F5/E5*100</f>
        <v>88.064889918887602</v>
      </c>
    </row>
    <row r="6" spans="1:14" ht="18.55" customHeight="1" x14ac:dyDescent="0.25">
      <c r="A6" s="38" t="s">
        <v>48</v>
      </c>
      <c r="B6" s="39">
        <v>597</v>
      </c>
      <c r="C6" s="260">
        <v>307</v>
      </c>
      <c r="D6" s="41">
        <f t="shared" ref="D6:D29" si="0">C6/B6*100</f>
        <v>51.423785594639867</v>
      </c>
      <c r="E6" s="39">
        <v>252</v>
      </c>
      <c r="F6" s="260">
        <v>154</v>
      </c>
      <c r="G6" s="41">
        <f t="shared" ref="G6:G29" si="1">F6/E6*100</f>
        <v>61.111111111111114</v>
      </c>
      <c r="H6" s="42"/>
      <c r="I6" s="50"/>
      <c r="J6" s="50"/>
      <c r="K6" s="50"/>
      <c r="L6" s="50"/>
      <c r="M6" s="50"/>
      <c r="N6" s="50"/>
    </row>
    <row r="7" spans="1:14" ht="18.55" customHeight="1" x14ac:dyDescent="0.25">
      <c r="A7" s="38" t="s">
        <v>49</v>
      </c>
      <c r="B7" s="39">
        <v>13</v>
      </c>
      <c r="C7" s="260">
        <v>5</v>
      </c>
      <c r="D7" s="41">
        <f>C7/B7*100</f>
        <v>38.461538461538467</v>
      </c>
      <c r="E7" s="39">
        <v>7</v>
      </c>
      <c r="F7" s="260">
        <v>1</v>
      </c>
      <c r="G7" s="41">
        <f t="shared" si="1"/>
        <v>14.285714285714285</v>
      </c>
      <c r="H7" s="42"/>
      <c r="I7" s="50"/>
      <c r="J7" s="50"/>
      <c r="K7" s="50"/>
      <c r="L7" s="50"/>
      <c r="M7" s="50"/>
      <c r="N7" s="50"/>
    </row>
    <row r="8" spans="1:14" s="46" customFormat="1" ht="18.55" customHeight="1" x14ac:dyDescent="0.25">
      <c r="A8" s="38" t="s">
        <v>50</v>
      </c>
      <c r="B8" s="39">
        <v>0</v>
      </c>
      <c r="C8" s="260">
        <v>0</v>
      </c>
      <c r="D8" s="41">
        <v>0</v>
      </c>
      <c r="E8" s="39">
        <v>0</v>
      </c>
      <c r="F8" s="260">
        <v>0</v>
      </c>
      <c r="G8" s="41">
        <v>0</v>
      </c>
      <c r="H8" s="42"/>
      <c r="I8" s="43"/>
      <c r="J8" s="44"/>
    </row>
    <row r="9" spans="1:14" ht="18.55" customHeight="1" x14ac:dyDescent="0.25">
      <c r="A9" s="38" t="s">
        <v>51</v>
      </c>
      <c r="B9" s="39">
        <v>19</v>
      </c>
      <c r="C9" s="260">
        <v>24</v>
      </c>
      <c r="D9" s="41">
        <f t="shared" si="0"/>
        <v>126.31578947368421</v>
      </c>
      <c r="E9" s="39">
        <v>13</v>
      </c>
      <c r="F9" s="260">
        <v>9</v>
      </c>
      <c r="G9" s="41">
        <f t="shared" si="1"/>
        <v>69.230769230769226</v>
      </c>
      <c r="H9" s="42"/>
      <c r="J9" s="44"/>
      <c r="L9" s="51"/>
    </row>
    <row r="10" spans="1:14" ht="18.55" customHeight="1" x14ac:dyDescent="0.25">
      <c r="A10" s="38" t="s">
        <v>52</v>
      </c>
      <c r="B10" s="39">
        <v>116</v>
      </c>
      <c r="C10" s="260">
        <v>123</v>
      </c>
      <c r="D10" s="41">
        <f t="shared" si="0"/>
        <v>106.03448275862068</v>
      </c>
      <c r="E10" s="39">
        <v>48</v>
      </c>
      <c r="F10" s="260">
        <v>70</v>
      </c>
      <c r="G10" s="41">
        <f t="shared" si="1"/>
        <v>145.83333333333331</v>
      </c>
      <c r="H10" s="42"/>
      <c r="J10" s="44"/>
    </row>
    <row r="11" spans="1:14" ht="31.05" x14ac:dyDescent="0.25">
      <c r="A11" s="38" t="s">
        <v>53</v>
      </c>
      <c r="B11" s="39">
        <v>21</v>
      </c>
      <c r="C11" s="260">
        <v>17</v>
      </c>
      <c r="D11" s="41">
        <f t="shared" si="0"/>
        <v>80.952380952380949</v>
      </c>
      <c r="E11" s="39">
        <v>12</v>
      </c>
      <c r="F11" s="260">
        <v>6</v>
      </c>
      <c r="G11" s="41">
        <f>F11/E11*100</f>
        <v>50</v>
      </c>
      <c r="H11" s="42"/>
      <c r="J11" s="44"/>
    </row>
    <row r="12" spans="1:14" ht="77.55" x14ac:dyDescent="0.25">
      <c r="A12" s="38" t="s">
        <v>54</v>
      </c>
      <c r="B12" s="39">
        <v>122</v>
      </c>
      <c r="C12" s="260">
        <v>68</v>
      </c>
      <c r="D12" s="41">
        <f t="shared" si="0"/>
        <v>55.737704918032783</v>
      </c>
      <c r="E12" s="39">
        <v>67</v>
      </c>
      <c r="F12" s="260">
        <v>49</v>
      </c>
      <c r="G12" s="41">
        <f t="shared" si="1"/>
        <v>73.134328358208961</v>
      </c>
      <c r="H12" s="42"/>
      <c r="J12" s="44"/>
    </row>
    <row r="13" spans="1:14" ht="31.05" x14ac:dyDescent="0.25">
      <c r="A13" s="38" t="s">
        <v>55</v>
      </c>
      <c r="B13" s="39">
        <v>114</v>
      </c>
      <c r="C13" s="260">
        <v>85</v>
      </c>
      <c r="D13" s="41">
        <f t="shared" si="0"/>
        <v>74.561403508771932</v>
      </c>
      <c r="E13" s="39">
        <v>55</v>
      </c>
      <c r="F13" s="260">
        <v>38</v>
      </c>
      <c r="G13" s="41">
        <f t="shared" si="1"/>
        <v>69.090909090909093</v>
      </c>
      <c r="H13" s="42"/>
      <c r="J13" s="44"/>
    </row>
    <row r="14" spans="1:14" ht="31.05" x14ac:dyDescent="0.25">
      <c r="A14" s="38" t="s">
        <v>56</v>
      </c>
      <c r="B14" s="39">
        <v>27</v>
      </c>
      <c r="C14" s="260">
        <v>58</v>
      </c>
      <c r="D14" s="41">
        <f t="shared" si="0"/>
        <v>214.81481481481484</v>
      </c>
      <c r="E14" s="39">
        <v>10</v>
      </c>
      <c r="F14" s="260">
        <v>17</v>
      </c>
      <c r="G14" s="41">
        <f t="shared" si="1"/>
        <v>170</v>
      </c>
      <c r="H14" s="42"/>
      <c r="J14" s="44"/>
    </row>
    <row r="15" spans="1:14" ht="31.05" x14ac:dyDescent="0.25">
      <c r="A15" s="38" t="s">
        <v>57</v>
      </c>
      <c r="B15" s="39">
        <v>2</v>
      </c>
      <c r="C15" s="260">
        <v>1</v>
      </c>
      <c r="D15" s="41">
        <f t="shared" si="0"/>
        <v>50</v>
      </c>
      <c r="E15" s="39">
        <v>2</v>
      </c>
      <c r="F15" s="260">
        <v>0</v>
      </c>
      <c r="G15" s="41">
        <f t="shared" si="1"/>
        <v>0</v>
      </c>
      <c r="H15" s="42"/>
      <c r="J15" s="44"/>
    </row>
    <row r="16" spans="1:14" ht="31.05" x14ac:dyDescent="0.25">
      <c r="A16" s="38" t="s">
        <v>58</v>
      </c>
      <c r="B16" s="39">
        <v>28</v>
      </c>
      <c r="C16" s="260">
        <v>26</v>
      </c>
      <c r="D16" s="41">
        <f t="shared" si="0"/>
        <v>92.857142857142861</v>
      </c>
      <c r="E16" s="39">
        <v>13</v>
      </c>
      <c r="F16" s="260">
        <v>19</v>
      </c>
      <c r="G16" s="41">
        <f t="shared" si="1"/>
        <v>146.15384615384613</v>
      </c>
      <c r="H16" s="42"/>
      <c r="J16" s="44"/>
    </row>
    <row r="17" spans="1:10" ht="46.55" x14ac:dyDescent="0.25">
      <c r="A17" s="38" t="s">
        <v>59</v>
      </c>
      <c r="B17" s="39">
        <v>11</v>
      </c>
      <c r="C17" s="260">
        <v>32</v>
      </c>
      <c r="D17" s="41">
        <f t="shared" si="0"/>
        <v>290.90909090909093</v>
      </c>
      <c r="E17" s="39">
        <v>5</v>
      </c>
      <c r="F17" s="260">
        <v>21</v>
      </c>
      <c r="G17" s="41">
        <f t="shared" si="1"/>
        <v>420</v>
      </c>
      <c r="H17" s="42"/>
      <c r="J17" s="44"/>
    </row>
    <row r="18" spans="1:10" ht="31.05" x14ac:dyDescent="0.25">
      <c r="A18" s="38" t="s">
        <v>60</v>
      </c>
      <c r="B18" s="39">
        <v>262</v>
      </c>
      <c r="C18" s="260">
        <v>202</v>
      </c>
      <c r="D18" s="41">
        <f t="shared" si="0"/>
        <v>77.099236641221367</v>
      </c>
      <c r="E18" s="39">
        <v>98</v>
      </c>
      <c r="F18" s="260">
        <v>139</v>
      </c>
      <c r="G18" s="41">
        <f t="shared" si="1"/>
        <v>141.83673469387753</v>
      </c>
      <c r="H18" s="42"/>
      <c r="J18" s="44"/>
    </row>
    <row r="19" spans="1:10" ht="31.05" x14ac:dyDescent="0.25">
      <c r="A19" s="38" t="s">
        <v>61</v>
      </c>
      <c r="B19" s="39">
        <v>143</v>
      </c>
      <c r="C19" s="260">
        <v>79</v>
      </c>
      <c r="D19" s="41">
        <f t="shared" si="0"/>
        <v>55.24475524475524</v>
      </c>
      <c r="E19" s="39">
        <v>67</v>
      </c>
      <c r="F19" s="260">
        <v>40</v>
      </c>
      <c r="G19" s="41">
        <f t="shared" si="1"/>
        <v>59.701492537313428</v>
      </c>
      <c r="H19" s="42"/>
      <c r="J19" s="44"/>
    </row>
    <row r="20" spans="1:10" ht="18.55" customHeight="1" x14ac:dyDescent="0.25">
      <c r="A20" s="38" t="s">
        <v>62</v>
      </c>
      <c r="B20" s="39">
        <v>11</v>
      </c>
      <c r="C20" s="260">
        <v>19</v>
      </c>
      <c r="D20" s="41">
        <f t="shared" si="0"/>
        <v>172.72727272727272</v>
      </c>
      <c r="E20" s="39">
        <v>7</v>
      </c>
      <c r="F20" s="260">
        <v>18</v>
      </c>
      <c r="G20" s="41">
        <f t="shared" si="1"/>
        <v>257.14285714285717</v>
      </c>
      <c r="H20" s="42"/>
      <c r="J20" s="44"/>
    </row>
    <row r="21" spans="1:10" ht="31.05" x14ac:dyDescent="0.25">
      <c r="A21" s="38" t="s">
        <v>63</v>
      </c>
      <c r="B21" s="39">
        <v>115</v>
      </c>
      <c r="C21" s="260">
        <v>80</v>
      </c>
      <c r="D21" s="41">
        <f t="shared" si="0"/>
        <v>69.565217391304344</v>
      </c>
      <c r="E21" s="39">
        <v>68</v>
      </c>
      <c r="F21" s="260">
        <v>49</v>
      </c>
      <c r="G21" s="41">
        <f t="shared" si="1"/>
        <v>72.058823529411768</v>
      </c>
      <c r="H21" s="42"/>
      <c r="J21" s="44"/>
    </row>
    <row r="22" spans="1:10" ht="31.05" x14ac:dyDescent="0.25">
      <c r="A22" s="38" t="s">
        <v>64</v>
      </c>
      <c r="B22" s="39">
        <v>2</v>
      </c>
      <c r="C22" s="260">
        <v>5</v>
      </c>
      <c r="D22" s="41">
        <f t="shared" si="0"/>
        <v>250</v>
      </c>
      <c r="E22" s="39">
        <v>1</v>
      </c>
      <c r="F22" s="260">
        <v>1</v>
      </c>
      <c r="G22" s="41">
        <f t="shared" si="1"/>
        <v>100</v>
      </c>
      <c r="H22" s="42"/>
      <c r="J22" s="47"/>
    </row>
    <row r="23" spans="1:10" ht="31.05" x14ac:dyDescent="0.25">
      <c r="A23" s="38" t="s">
        <v>65</v>
      </c>
      <c r="B23" s="39">
        <v>19</v>
      </c>
      <c r="C23" s="260">
        <v>25</v>
      </c>
      <c r="D23" s="41">
        <f t="shared" si="0"/>
        <v>131.57894736842107</v>
      </c>
      <c r="E23" s="39">
        <v>11</v>
      </c>
      <c r="F23" s="260">
        <v>12</v>
      </c>
      <c r="G23" s="41">
        <f t="shared" si="1"/>
        <v>109.09090909090908</v>
      </c>
      <c r="H23" s="42"/>
      <c r="J23" s="47"/>
    </row>
    <row r="24" spans="1:10" ht="31.05" x14ac:dyDescent="0.25">
      <c r="A24" s="38" t="s">
        <v>66</v>
      </c>
      <c r="B24" s="39">
        <v>100</v>
      </c>
      <c r="C24" s="260">
        <v>75</v>
      </c>
      <c r="D24" s="41">
        <f t="shared" si="0"/>
        <v>75</v>
      </c>
      <c r="E24" s="39">
        <v>47</v>
      </c>
      <c r="F24" s="260">
        <v>44</v>
      </c>
      <c r="G24" s="41">
        <f t="shared" si="1"/>
        <v>93.61702127659575</v>
      </c>
      <c r="H24" s="42"/>
      <c r="J24" s="47"/>
    </row>
    <row r="25" spans="1:10" ht="31.05" x14ac:dyDescent="0.25">
      <c r="A25" s="38" t="s">
        <v>67</v>
      </c>
      <c r="B25" s="39">
        <v>10</v>
      </c>
      <c r="C25" s="260">
        <v>34</v>
      </c>
      <c r="D25" s="41">
        <f t="shared" si="0"/>
        <v>340</v>
      </c>
      <c r="E25" s="39">
        <v>9</v>
      </c>
      <c r="F25" s="260">
        <v>18</v>
      </c>
      <c r="G25" s="41">
        <f t="shared" si="1"/>
        <v>200</v>
      </c>
    </row>
    <row r="26" spans="1:10" ht="31.05" x14ac:dyDescent="0.25">
      <c r="A26" s="38" t="s">
        <v>68</v>
      </c>
      <c r="B26" s="39">
        <v>19</v>
      </c>
      <c r="C26" s="260">
        <v>13</v>
      </c>
      <c r="D26" s="41">
        <f t="shared" si="0"/>
        <v>68.421052631578945</v>
      </c>
      <c r="E26" s="39">
        <v>7</v>
      </c>
      <c r="F26" s="260">
        <v>6</v>
      </c>
      <c r="G26" s="41">
        <f t="shared" si="1"/>
        <v>85.714285714285708</v>
      </c>
    </row>
    <row r="27" spans="1:10" ht="18.55" customHeight="1" x14ac:dyDescent="0.25">
      <c r="A27" s="38" t="s">
        <v>69</v>
      </c>
      <c r="B27" s="39">
        <v>46</v>
      </c>
      <c r="C27" s="260">
        <v>68</v>
      </c>
      <c r="D27" s="41">
        <f t="shared" si="0"/>
        <v>147.82608695652172</v>
      </c>
      <c r="E27" s="39">
        <v>28</v>
      </c>
      <c r="F27" s="260">
        <v>36</v>
      </c>
      <c r="G27" s="41">
        <f t="shared" si="1"/>
        <v>128.57142857142858</v>
      </c>
    </row>
    <row r="28" spans="1:10" ht="18.55" customHeight="1" x14ac:dyDescent="0.25">
      <c r="A28" s="38" t="s">
        <v>70</v>
      </c>
      <c r="B28" s="39">
        <v>26</v>
      </c>
      <c r="C28" s="260">
        <v>16</v>
      </c>
      <c r="D28" s="41">
        <f t="shared" si="0"/>
        <v>61.53846153846154</v>
      </c>
      <c r="E28" s="39">
        <v>21</v>
      </c>
      <c r="F28" s="260">
        <v>8</v>
      </c>
      <c r="G28" s="41">
        <f t="shared" si="1"/>
        <v>38.095238095238095</v>
      </c>
    </row>
    <row r="29" spans="1:10" ht="31.05" x14ac:dyDescent="0.25">
      <c r="A29" s="38" t="s">
        <v>71</v>
      </c>
      <c r="B29" s="39">
        <v>26</v>
      </c>
      <c r="C29" s="260">
        <v>18</v>
      </c>
      <c r="D29" s="41">
        <f t="shared" si="0"/>
        <v>69.230769230769226</v>
      </c>
      <c r="E29" s="39">
        <v>15</v>
      </c>
      <c r="F29" s="260">
        <v>5</v>
      </c>
      <c r="G29" s="41">
        <f t="shared" si="1"/>
        <v>33.333333333333329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E5" sqref="E5"/>
    </sheetView>
  </sheetViews>
  <sheetFormatPr defaultColWidth="8.8984375" defaultRowHeight="12.75" x14ac:dyDescent="0.25"/>
  <cols>
    <col min="1" max="1" width="55" style="43" customWidth="1"/>
    <col min="2" max="3" width="15.69921875" style="43" customWidth="1"/>
    <col min="4" max="4" width="14" style="43" customWidth="1"/>
    <col min="5" max="6" width="15.69921875" style="43" customWidth="1"/>
    <col min="7" max="7" width="14.59765625" style="43" customWidth="1"/>
    <col min="8" max="8" width="8.8984375" style="43"/>
    <col min="9" max="9" width="13.69921875" style="43" bestFit="1" customWidth="1"/>
    <col min="10" max="10" width="6" style="43" bestFit="1" customWidth="1"/>
    <col min="11" max="11" width="3.69921875" style="43" bestFit="1" customWidth="1"/>
    <col min="12" max="13" width="8.296875" style="43" bestFit="1" customWidth="1"/>
    <col min="14" max="14" width="3.69921875" style="43" bestFit="1" customWidth="1"/>
    <col min="15" max="256" width="8.8984375" style="43"/>
    <col min="257" max="257" width="55" style="43" customWidth="1"/>
    <col min="258" max="259" width="15.69921875" style="43" customWidth="1"/>
    <col min="260" max="260" width="14" style="43" customWidth="1"/>
    <col min="261" max="262" width="15.69921875" style="43" customWidth="1"/>
    <col min="263" max="263" width="14.59765625" style="43" customWidth="1"/>
    <col min="264" max="264" width="8.8984375" style="43"/>
    <col min="265" max="265" width="13.69921875" style="43" bestFit="1" customWidth="1"/>
    <col min="266" max="266" width="6" style="43" bestFit="1" customWidth="1"/>
    <col min="267" max="267" width="3.69921875" style="43" bestFit="1" customWidth="1"/>
    <col min="268" max="269" width="8.296875" style="43" bestFit="1" customWidth="1"/>
    <col min="270" max="270" width="3.69921875" style="43" bestFit="1" customWidth="1"/>
    <col min="271" max="512" width="8.8984375" style="43"/>
    <col min="513" max="513" width="55" style="43" customWidth="1"/>
    <col min="514" max="515" width="15.69921875" style="43" customWidth="1"/>
    <col min="516" max="516" width="14" style="43" customWidth="1"/>
    <col min="517" max="518" width="15.69921875" style="43" customWidth="1"/>
    <col min="519" max="519" width="14.59765625" style="43" customWidth="1"/>
    <col min="520" max="520" width="8.8984375" style="43"/>
    <col min="521" max="521" width="13.69921875" style="43" bestFit="1" customWidth="1"/>
    <col min="522" max="522" width="6" style="43" bestFit="1" customWidth="1"/>
    <col min="523" max="523" width="3.69921875" style="43" bestFit="1" customWidth="1"/>
    <col min="524" max="525" width="8.296875" style="43" bestFit="1" customWidth="1"/>
    <col min="526" max="526" width="3.69921875" style="43" bestFit="1" customWidth="1"/>
    <col min="527" max="768" width="8.8984375" style="43"/>
    <col min="769" max="769" width="55" style="43" customWidth="1"/>
    <col min="770" max="771" width="15.69921875" style="43" customWidth="1"/>
    <col min="772" max="772" width="14" style="43" customWidth="1"/>
    <col min="773" max="774" width="15.69921875" style="43" customWidth="1"/>
    <col min="775" max="775" width="14.59765625" style="43" customWidth="1"/>
    <col min="776" max="776" width="8.8984375" style="43"/>
    <col min="777" max="777" width="13.69921875" style="43" bestFit="1" customWidth="1"/>
    <col min="778" max="778" width="6" style="43" bestFit="1" customWidth="1"/>
    <col min="779" max="779" width="3.69921875" style="43" bestFit="1" customWidth="1"/>
    <col min="780" max="781" width="8.296875" style="43" bestFit="1" customWidth="1"/>
    <col min="782" max="782" width="3.69921875" style="43" bestFit="1" customWidth="1"/>
    <col min="783" max="1024" width="8.8984375" style="43"/>
    <col min="1025" max="1025" width="55" style="43" customWidth="1"/>
    <col min="1026" max="1027" width="15.69921875" style="43" customWidth="1"/>
    <col min="1028" max="1028" width="14" style="43" customWidth="1"/>
    <col min="1029" max="1030" width="15.69921875" style="43" customWidth="1"/>
    <col min="1031" max="1031" width="14.59765625" style="43" customWidth="1"/>
    <col min="1032" max="1032" width="8.8984375" style="43"/>
    <col min="1033" max="1033" width="13.69921875" style="43" bestFit="1" customWidth="1"/>
    <col min="1034" max="1034" width="6" style="43" bestFit="1" customWidth="1"/>
    <col min="1035" max="1035" width="3.69921875" style="43" bestFit="1" customWidth="1"/>
    <col min="1036" max="1037" width="8.296875" style="43" bestFit="1" customWidth="1"/>
    <col min="1038" max="1038" width="3.69921875" style="43" bestFit="1" customWidth="1"/>
    <col min="1039" max="1280" width="8.8984375" style="43"/>
    <col min="1281" max="1281" width="55" style="43" customWidth="1"/>
    <col min="1282" max="1283" width="15.69921875" style="43" customWidth="1"/>
    <col min="1284" max="1284" width="14" style="43" customWidth="1"/>
    <col min="1285" max="1286" width="15.69921875" style="43" customWidth="1"/>
    <col min="1287" max="1287" width="14.59765625" style="43" customWidth="1"/>
    <col min="1288" max="1288" width="8.8984375" style="43"/>
    <col min="1289" max="1289" width="13.69921875" style="43" bestFit="1" customWidth="1"/>
    <col min="1290" max="1290" width="6" style="43" bestFit="1" customWidth="1"/>
    <col min="1291" max="1291" width="3.69921875" style="43" bestFit="1" customWidth="1"/>
    <col min="1292" max="1293" width="8.296875" style="43" bestFit="1" customWidth="1"/>
    <col min="1294" max="1294" width="3.69921875" style="43" bestFit="1" customWidth="1"/>
    <col min="1295" max="1536" width="8.8984375" style="43"/>
    <col min="1537" max="1537" width="55" style="43" customWidth="1"/>
    <col min="1538" max="1539" width="15.69921875" style="43" customWidth="1"/>
    <col min="1540" max="1540" width="14" style="43" customWidth="1"/>
    <col min="1541" max="1542" width="15.69921875" style="43" customWidth="1"/>
    <col min="1543" max="1543" width="14.59765625" style="43" customWidth="1"/>
    <col min="1544" max="1544" width="8.8984375" style="43"/>
    <col min="1545" max="1545" width="13.69921875" style="43" bestFit="1" customWidth="1"/>
    <col min="1546" max="1546" width="6" style="43" bestFit="1" customWidth="1"/>
    <col min="1547" max="1547" width="3.69921875" style="43" bestFit="1" customWidth="1"/>
    <col min="1548" max="1549" width="8.296875" style="43" bestFit="1" customWidth="1"/>
    <col min="1550" max="1550" width="3.69921875" style="43" bestFit="1" customWidth="1"/>
    <col min="1551" max="1792" width="8.8984375" style="43"/>
    <col min="1793" max="1793" width="55" style="43" customWidth="1"/>
    <col min="1794" max="1795" width="15.69921875" style="43" customWidth="1"/>
    <col min="1796" max="1796" width="14" style="43" customWidth="1"/>
    <col min="1797" max="1798" width="15.69921875" style="43" customWidth="1"/>
    <col min="1799" max="1799" width="14.59765625" style="43" customWidth="1"/>
    <col min="1800" max="1800" width="8.8984375" style="43"/>
    <col min="1801" max="1801" width="13.69921875" style="43" bestFit="1" customWidth="1"/>
    <col min="1802" max="1802" width="6" style="43" bestFit="1" customWidth="1"/>
    <col min="1803" max="1803" width="3.69921875" style="43" bestFit="1" customWidth="1"/>
    <col min="1804" max="1805" width="8.296875" style="43" bestFit="1" customWidth="1"/>
    <col min="1806" max="1806" width="3.69921875" style="43" bestFit="1" customWidth="1"/>
    <col min="1807" max="2048" width="8.8984375" style="43"/>
    <col min="2049" max="2049" width="55" style="43" customWidth="1"/>
    <col min="2050" max="2051" width="15.69921875" style="43" customWidth="1"/>
    <col min="2052" max="2052" width="14" style="43" customWidth="1"/>
    <col min="2053" max="2054" width="15.69921875" style="43" customWidth="1"/>
    <col min="2055" max="2055" width="14.59765625" style="43" customWidth="1"/>
    <col min="2056" max="2056" width="8.8984375" style="43"/>
    <col min="2057" max="2057" width="13.69921875" style="43" bestFit="1" customWidth="1"/>
    <col min="2058" max="2058" width="6" style="43" bestFit="1" customWidth="1"/>
    <col min="2059" max="2059" width="3.69921875" style="43" bestFit="1" customWidth="1"/>
    <col min="2060" max="2061" width="8.296875" style="43" bestFit="1" customWidth="1"/>
    <col min="2062" max="2062" width="3.69921875" style="43" bestFit="1" customWidth="1"/>
    <col min="2063" max="2304" width="8.8984375" style="43"/>
    <col min="2305" max="2305" width="55" style="43" customWidth="1"/>
    <col min="2306" max="2307" width="15.69921875" style="43" customWidth="1"/>
    <col min="2308" max="2308" width="14" style="43" customWidth="1"/>
    <col min="2309" max="2310" width="15.69921875" style="43" customWidth="1"/>
    <col min="2311" max="2311" width="14.59765625" style="43" customWidth="1"/>
    <col min="2312" max="2312" width="8.8984375" style="43"/>
    <col min="2313" max="2313" width="13.69921875" style="43" bestFit="1" customWidth="1"/>
    <col min="2314" max="2314" width="6" style="43" bestFit="1" customWidth="1"/>
    <col min="2315" max="2315" width="3.69921875" style="43" bestFit="1" customWidth="1"/>
    <col min="2316" max="2317" width="8.296875" style="43" bestFit="1" customWidth="1"/>
    <col min="2318" max="2318" width="3.69921875" style="43" bestFit="1" customWidth="1"/>
    <col min="2319" max="2560" width="8.8984375" style="43"/>
    <col min="2561" max="2561" width="55" style="43" customWidth="1"/>
    <col min="2562" max="2563" width="15.69921875" style="43" customWidth="1"/>
    <col min="2564" max="2564" width="14" style="43" customWidth="1"/>
    <col min="2565" max="2566" width="15.69921875" style="43" customWidth="1"/>
    <col min="2567" max="2567" width="14.59765625" style="43" customWidth="1"/>
    <col min="2568" max="2568" width="8.8984375" style="43"/>
    <col min="2569" max="2569" width="13.69921875" style="43" bestFit="1" customWidth="1"/>
    <col min="2570" max="2570" width="6" style="43" bestFit="1" customWidth="1"/>
    <col min="2571" max="2571" width="3.69921875" style="43" bestFit="1" customWidth="1"/>
    <col min="2572" max="2573" width="8.296875" style="43" bestFit="1" customWidth="1"/>
    <col min="2574" max="2574" width="3.69921875" style="43" bestFit="1" customWidth="1"/>
    <col min="2575" max="2816" width="8.8984375" style="43"/>
    <col min="2817" max="2817" width="55" style="43" customWidth="1"/>
    <col min="2818" max="2819" width="15.69921875" style="43" customWidth="1"/>
    <col min="2820" max="2820" width="14" style="43" customWidth="1"/>
    <col min="2821" max="2822" width="15.69921875" style="43" customWidth="1"/>
    <col min="2823" max="2823" width="14.59765625" style="43" customWidth="1"/>
    <col min="2824" max="2824" width="8.8984375" style="43"/>
    <col min="2825" max="2825" width="13.69921875" style="43" bestFit="1" customWidth="1"/>
    <col min="2826" max="2826" width="6" style="43" bestFit="1" customWidth="1"/>
    <col min="2827" max="2827" width="3.69921875" style="43" bestFit="1" customWidth="1"/>
    <col min="2828" max="2829" width="8.296875" style="43" bestFit="1" customWidth="1"/>
    <col min="2830" max="2830" width="3.69921875" style="43" bestFit="1" customWidth="1"/>
    <col min="2831" max="3072" width="8.8984375" style="43"/>
    <col min="3073" max="3073" width="55" style="43" customWidth="1"/>
    <col min="3074" max="3075" width="15.69921875" style="43" customWidth="1"/>
    <col min="3076" max="3076" width="14" style="43" customWidth="1"/>
    <col min="3077" max="3078" width="15.69921875" style="43" customWidth="1"/>
    <col min="3079" max="3079" width="14.59765625" style="43" customWidth="1"/>
    <col min="3080" max="3080" width="8.8984375" style="43"/>
    <col min="3081" max="3081" width="13.69921875" style="43" bestFit="1" customWidth="1"/>
    <col min="3082" max="3082" width="6" style="43" bestFit="1" customWidth="1"/>
    <col min="3083" max="3083" width="3.69921875" style="43" bestFit="1" customWidth="1"/>
    <col min="3084" max="3085" width="8.296875" style="43" bestFit="1" customWidth="1"/>
    <col min="3086" max="3086" width="3.69921875" style="43" bestFit="1" customWidth="1"/>
    <col min="3087" max="3328" width="8.8984375" style="43"/>
    <col min="3329" max="3329" width="55" style="43" customWidth="1"/>
    <col min="3330" max="3331" width="15.69921875" style="43" customWidth="1"/>
    <col min="3332" max="3332" width="14" style="43" customWidth="1"/>
    <col min="3333" max="3334" width="15.69921875" style="43" customWidth="1"/>
    <col min="3335" max="3335" width="14.59765625" style="43" customWidth="1"/>
    <col min="3336" max="3336" width="8.8984375" style="43"/>
    <col min="3337" max="3337" width="13.69921875" style="43" bestFit="1" customWidth="1"/>
    <col min="3338" max="3338" width="6" style="43" bestFit="1" customWidth="1"/>
    <col min="3339" max="3339" width="3.69921875" style="43" bestFit="1" customWidth="1"/>
    <col min="3340" max="3341" width="8.296875" style="43" bestFit="1" customWidth="1"/>
    <col min="3342" max="3342" width="3.69921875" style="43" bestFit="1" customWidth="1"/>
    <col min="3343" max="3584" width="8.8984375" style="43"/>
    <col min="3585" max="3585" width="55" style="43" customWidth="1"/>
    <col min="3586" max="3587" width="15.69921875" style="43" customWidth="1"/>
    <col min="3588" max="3588" width="14" style="43" customWidth="1"/>
    <col min="3589" max="3590" width="15.69921875" style="43" customWidth="1"/>
    <col min="3591" max="3591" width="14.59765625" style="43" customWidth="1"/>
    <col min="3592" max="3592" width="8.8984375" style="43"/>
    <col min="3593" max="3593" width="13.69921875" style="43" bestFit="1" customWidth="1"/>
    <col min="3594" max="3594" width="6" style="43" bestFit="1" customWidth="1"/>
    <col min="3595" max="3595" width="3.69921875" style="43" bestFit="1" customWidth="1"/>
    <col min="3596" max="3597" width="8.296875" style="43" bestFit="1" customWidth="1"/>
    <col min="3598" max="3598" width="3.69921875" style="43" bestFit="1" customWidth="1"/>
    <col min="3599" max="3840" width="8.8984375" style="43"/>
    <col min="3841" max="3841" width="55" style="43" customWidth="1"/>
    <col min="3842" max="3843" width="15.69921875" style="43" customWidth="1"/>
    <col min="3844" max="3844" width="14" style="43" customWidth="1"/>
    <col min="3845" max="3846" width="15.69921875" style="43" customWidth="1"/>
    <col min="3847" max="3847" width="14.59765625" style="43" customWidth="1"/>
    <col min="3848" max="3848" width="8.8984375" style="43"/>
    <col min="3849" max="3849" width="13.69921875" style="43" bestFit="1" customWidth="1"/>
    <col min="3850" max="3850" width="6" style="43" bestFit="1" customWidth="1"/>
    <col min="3851" max="3851" width="3.69921875" style="43" bestFit="1" customWidth="1"/>
    <col min="3852" max="3853" width="8.296875" style="43" bestFit="1" customWidth="1"/>
    <col min="3854" max="3854" width="3.69921875" style="43" bestFit="1" customWidth="1"/>
    <col min="3855" max="4096" width="8.8984375" style="43"/>
    <col min="4097" max="4097" width="55" style="43" customWidth="1"/>
    <col min="4098" max="4099" width="15.69921875" style="43" customWidth="1"/>
    <col min="4100" max="4100" width="14" style="43" customWidth="1"/>
    <col min="4101" max="4102" width="15.69921875" style="43" customWidth="1"/>
    <col min="4103" max="4103" width="14.59765625" style="43" customWidth="1"/>
    <col min="4104" max="4104" width="8.8984375" style="43"/>
    <col min="4105" max="4105" width="13.69921875" style="43" bestFit="1" customWidth="1"/>
    <col min="4106" max="4106" width="6" style="43" bestFit="1" customWidth="1"/>
    <col min="4107" max="4107" width="3.69921875" style="43" bestFit="1" customWidth="1"/>
    <col min="4108" max="4109" width="8.296875" style="43" bestFit="1" customWidth="1"/>
    <col min="4110" max="4110" width="3.69921875" style="43" bestFit="1" customWidth="1"/>
    <col min="4111" max="4352" width="8.8984375" style="43"/>
    <col min="4353" max="4353" width="55" style="43" customWidth="1"/>
    <col min="4354" max="4355" width="15.69921875" style="43" customWidth="1"/>
    <col min="4356" max="4356" width="14" style="43" customWidth="1"/>
    <col min="4357" max="4358" width="15.69921875" style="43" customWidth="1"/>
    <col min="4359" max="4359" width="14.59765625" style="43" customWidth="1"/>
    <col min="4360" max="4360" width="8.8984375" style="43"/>
    <col min="4361" max="4361" width="13.69921875" style="43" bestFit="1" customWidth="1"/>
    <col min="4362" max="4362" width="6" style="43" bestFit="1" customWidth="1"/>
    <col min="4363" max="4363" width="3.69921875" style="43" bestFit="1" customWidth="1"/>
    <col min="4364" max="4365" width="8.296875" style="43" bestFit="1" customWidth="1"/>
    <col min="4366" max="4366" width="3.69921875" style="43" bestFit="1" customWidth="1"/>
    <col min="4367" max="4608" width="8.8984375" style="43"/>
    <col min="4609" max="4609" width="55" style="43" customWidth="1"/>
    <col min="4610" max="4611" width="15.69921875" style="43" customWidth="1"/>
    <col min="4612" max="4612" width="14" style="43" customWidth="1"/>
    <col min="4613" max="4614" width="15.69921875" style="43" customWidth="1"/>
    <col min="4615" max="4615" width="14.59765625" style="43" customWidth="1"/>
    <col min="4616" max="4616" width="8.8984375" style="43"/>
    <col min="4617" max="4617" width="13.69921875" style="43" bestFit="1" customWidth="1"/>
    <col min="4618" max="4618" width="6" style="43" bestFit="1" customWidth="1"/>
    <col min="4619" max="4619" width="3.69921875" style="43" bestFit="1" customWidth="1"/>
    <col min="4620" max="4621" width="8.296875" style="43" bestFit="1" customWidth="1"/>
    <col min="4622" max="4622" width="3.69921875" style="43" bestFit="1" customWidth="1"/>
    <col min="4623" max="4864" width="8.8984375" style="43"/>
    <col min="4865" max="4865" width="55" style="43" customWidth="1"/>
    <col min="4866" max="4867" width="15.69921875" style="43" customWidth="1"/>
    <col min="4868" max="4868" width="14" style="43" customWidth="1"/>
    <col min="4869" max="4870" width="15.69921875" style="43" customWidth="1"/>
    <col min="4871" max="4871" width="14.59765625" style="43" customWidth="1"/>
    <col min="4872" max="4872" width="8.8984375" style="43"/>
    <col min="4873" max="4873" width="13.69921875" style="43" bestFit="1" customWidth="1"/>
    <col min="4874" max="4874" width="6" style="43" bestFit="1" customWidth="1"/>
    <col min="4875" max="4875" width="3.69921875" style="43" bestFit="1" customWidth="1"/>
    <col min="4876" max="4877" width="8.296875" style="43" bestFit="1" customWidth="1"/>
    <col min="4878" max="4878" width="3.69921875" style="43" bestFit="1" customWidth="1"/>
    <col min="4879" max="5120" width="8.8984375" style="43"/>
    <col min="5121" max="5121" width="55" style="43" customWidth="1"/>
    <col min="5122" max="5123" width="15.69921875" style="43" customWidth="1"/>
    <col min="5124" max="5124" width="14" style="43" customWidth="1"/>
    <col min="5125" max="5126" width="15.69921875" style="43" customWidth="1"/>
    <col min="5127" max="5127" width="14.59765625" style="43" customWidth="1"/>
    <col min="5128" max="5128" width="8.8984375" style="43"/>
    <col min="5129" max="5129" width="13.69921875" style="43" bestFit="1" customWidth="1"/>
    <col min="5130" max="5130" width="6" style="43" bestFit="1" customWidth="1"/>
    <col min="5131" max="5131" width="3.69921875" style="43" bestFit="1" customWidth="1"/>
    <col min="5132" max="5133" width="8.296875" style="43" bestFit="1" customWidth="1"/>
    <col min="5134" max="5134" width="3.69921875" style="43" bestFit="1" customWidth="1"/>
    <col min="5135" max="5376" width="8.8984375" style="43"/>
    <col min="5377" max="5377" width="55" style="43" customWidth="1"/>
    <col min="5378" max="5379" width="15.69921875" style="43" customWidth="1"/>
    <col min="5380" max="5380" width="14" style="43" customWidth="1"/>
    <col min="5381" max="5382" width="15.69921875" style="43" customWidth="1"/>
    <col min="5383" max="5383" width="14.59765625" style="43" customWidth="1"/>
    <col min="5384" max="5384" width="8.8984375" style="43"/>
    <col min="5385" max="5385" width="13.69921875" style="43" bestFit="1" customWidth="1"/>
    <col min="5386" max="5386" width="6" style="43" bestFit="1" customWidth="1"/>
    <col min="5387" max="5387" width="3.69921875" style="43" bestFit="1" customWidth="1"/>
    <col min="5388" max="5389" width="8.296875" style="43" bestFit="1" customWidth="1"/>
    <col min="5390" max="5390" width="3.69921875" style="43" bestFit="1" customWidth="1"/>
    <col min="5391" max="5632" width="8.8984375" style="43"/>
    <col min="5633" max="5633" width="55" style="43" customWidth="1"/>
    <col min="5634" max="5635" width="15.69921875" style="43" customWidth="1"/>
    <col min="5636" max="5636" width="14" style="43" customWidth="1"/>
    <col min="5637" max="5638" width="15.69921875" style="43" customWidth="1"/>
    <col min="5639" max="5639" width="14.59765625" style="43" customWidth="1"/>
    <col min="5640" max="5640" width="8.8984375" style="43"/>
    <col min="5641" max="5641" width="13.69921875" style="43" bestFit="1" customWidth="1"/>
    <col min="5642" max="5642" width="6" style="43" bestFit="1" customWidth="1"/>
    <col min="5643" max="5643" width="3.69921875" style="43" bestFit="1" customWidth="1"/>
    <col min="5644" max="5645" width="8.296875" style="43" bestFit="1" customWidth="1"/>
    <col min="5646" max="5646" width="3.69921875" style="43" bestFit="1" customWidth="1"/>
    <col min="5647" max="5888" width="8.8984375" style="43"/>
    <col min="5889" max="5889" width="55" style="43" customWidth="1"/>
    <col min="5890" max="5891" width="15.69921875" style="43" customWidth="1"/>
    <col min="5892" max="5892" width="14" style="43" customWidth="1"/>
    <col min="5893" max="5894" width="15.69921875" style="43" customWidth="1"/>
    <col min="5895" max="5895" width="14.59765625" style="43" customWidth="1"/>
    <col min="5896" max="5896" width="8.8984375" style="43"/>
    <col min="5897" max="5897" width="13.69921875" style="43" bestFit="1" customWidth="1"/>
    <col min="5898" max="5898" width="6" style="43" bestFit="1" customWidth="1"/>
    <col min="5899" max="5899" width="3.69921875" style="43" bestFit="1" customWidth="1"/>
    <col min="5900" max="5901" width="8.296875" style="43" bestFit="1" customWidth="1"/>
    <col min="5902" max="5902" width="3.69921875" style="43" bestFit="1" customWidth="1"/>
    <col min="5903" max="6144" width="8.8984375" style="43"/>
    <col min="6145" max="6145" width="55" style="43" customWidth="1"/>
    <col min="6146" max="6147" width="15.69921875" style="43" customWidth="1"/>
    <col min="6148" max="6148" width="14" style="43" customWidth="1"/>
    <col min="6149" max="6150" width="15.69921875" style="43" customWidth="1"/>
    <col min="6151" max="6151" width="14.59765625" style="43" customWidth="1"/>
    <col min="6152" max="6152" width="8.8984375" style="43"/>
    <col min="6153" max="6153" width="13.69921875" style="43" bestFit="1" customWidth="1"/>
    <col min="6154" max="6154" width="6" style="43" bestFit="1" customWidth="1"/>
    <col min="6155" max="6155" width="3.69921875" style="43" bestFit="1" customWidth="1"/>
    <col min="6156" max="6157" width="8.296875" style="43" bestFit="1" customWidth="1"/>
    <col min="6158" max="6158" width="3.69921875" style="43" bestFit="1" customWidth="1"/>
    <col min="6159" max="6400" width="8.8984375" style="43"/>
    <col min="6401" max="6401" width="55" style="43" customWidth="1"/>
    <col min="6402" max="6403" width="15.69921875" style="43" customWidth="1"/>
    <col min="6404" max="6404" width="14" style="43" customWidth="1"/>
    <col min="6405" max="6406" width="15.69921875" style="43" customWidth="1"/>
    <col min="6407" max="6407" width="14.59765625" style="43" customWidth="1"/>
    <col min="6408" max="6408" width="8.8984375" style="43"/>
    <col min="6409" max="6409" width="13.69921875" style="43" bestFit="1" customWidth="1"/>
    <col min="6410" max="6410" width="6" style="43" bestFit="1" customWidth="1"/>
    <col min="6411" max="6411" width="3.69921875" style="43" bestFit="1" customWidth="1"/>
    <col min="6412" max="6413" width="8.296875" style="43" bestFit="1" customWidth="1"/>
    <col min="6414" max="6414" width="3.69921875" style="43" bestFit="1" customWidth="1"/>
    <col min="6415" max="6656" width="8.8984375" style="43"/>
    <col min="6657" max="6657" width="55" style="43" customWidth="1"/>
    <col min="6658" max="6659" width="15.69921875" style="43" customWidth="1"/>
    <col min="6660" max="6660" width="14" style="43" customWidth="1"/>
    <col min="6661" max="6662" width="15.69921875" style="43" customWidth="1"/>
    <col min="6663" max="6663" width="14.59765625" style="43" customWidth="1"/>
    <col min="6664" max="6664" width="8.8984375" style="43"/>
    <col min="6665" max="6665" width="13.69921875" style="43" bestFit="1" customWidth="1"/>
    <col min="6666" max="6666" width="6" style="43" bestFit="1" customWidth="1"/>
    <col min="6667" max="6667" width="3.69921875" style="43" bestFit="1" customWidth="1"/>
    <col min="6668" max="6669" width="8.296875" style="43" bestFit="1" customWidth="1"/>
    <col min="6670" max="6670" width="3.69921875" style="43" bestFit="1" customWidth="1"/>
    <col min="6671" max="6912" width="8.8984375" style="43"/>
    <col min="6913" max="6913" width="55" style="43" customWidth="1"/>
    <col min="6914" max="6915" width="15.69921875" style="43" customWidth="1"/>
    <col min="6916" max="6916" width="14" style="43" customWidth="1"/>
    <col min="6917" max="6918" width="15.69921875" style="43" customWidth="1"/>
    <col min="6919" max="6919" width="14.59765625" style="43" customWidth="1"/>
    <col min="6920" max="6920" width="8.8984375" style="43"/>
    <col min="6921" max="6921" width="13.69921875" style="43" bestFit="1" customWidth="1"/>
    <col min="6922" max="6922" width="6" style="43" bestFit="1" customWidth="1"/>
    <col min="6923" max="6923" width="3.69921875" style="43" bestFit="1" customWidth="1"/>
    <col min="6924" max="6925" width="8.296875" style="43" bestFit="1" customWidth="1"/>
    <col min="6926" max="6926" width="3.69921875" style="43" bestFit="1" customWidth="1"/>
    <col min="6927" max="7168" width="8.8984375" style="43"/>
    <col min="7169" max="7169" width="55" style="43" customWidth="1"/>
    <col min="7170" max="7171" width="15.69921875" style="43" customWidth="1"/>
    <col min="7172" max="7172" width="14" style="43" customWidth="1"/>
    <col min="7173" max="7174" width="15.69921875" style="43" customWidth="1"/>
    <col min="7175" max="7175" width="14.59765625" style="43" customWidth="1"/>
    <col min="7176" max="7176" width="8.8984375" style="43"/>
    <col min="7177" max="7177" width="13.69921875" style="43" bestFit="1" customWidth="1"/>
    <col min="7178" max="7178" width="6" style="43" bestFit="1" customWidth="1"/>
    <col min="7179" max="7179" width="3.69921875" style="43" bestFit="1" customWidth="1"/>
    <col min="7180" max="7181" width="8.296875" style="43" bestFit="1" customWidth="1"/>
    <col min="7182" max="7182" width="3.69921875" style="43" bestFit="1" customWidth="1"/>
    <col min="7183" max="7424" width="8.8984375" style="43"/>
    <col min="7425" max="7425" width="55" style="43" customWidth="1"/>
    <col min="7426" max="7427" width="15.69921875" style="43" customWidth="1"/>
    <col min="7428" max="7428" width="14" style="43" customWidth="1"/>
    <col min="7429" max="7430" width="15.69921875" style="43" customWidth="1"/>
    <col min="7431" max="7431" width="14.59765625" style="43" customWidth="1"/>
    <col min="7432" max="7432" width="8.8984375" style="43"/>
    <col min="7433" max="7433" width="13.69921875" style="43" bestFit="1" customWidth="1"/>
    <col min="7434" max="7434" width="6" style="43" bestFit="1" customWidth="1"/>
    <col min="7435" max="7435" width="3.69921875" style="43" bestFit="1" customWidth="1"/>
    <col min="7436" max="7437" width="8.296875" style="43" bestFit="1" customWidth="1"/>
    <col min="7438" max="7438" width="3.69921875" style="43" bestFit="1" customWidth="1"/>
    <col min="7439" max="7680" width="8.8984375" style="43"/>
    <col min="7681" max="7681" width="55" style="43" customWidth="1"/>
    <col min="7682" max="7683" width="15.69921875" style="43" customWidth="1"/>
    <col min="7684" max="7684" width="14" style="43" customWidth="1"/>
    <col min="7685" max="7686" width="15.69921875" style="43" customWidth="1"/>
    <col min="7687" max="7687" width="14.59765625" style="43" customWidth="1"/>
    <col min="7688" max="7688" width="8.8984375" style="43"/>
    <col min="7689" max="7689" width="13.69921875" style="43" bestFit="1" customWidth="1"/>
    <col min="7690" max="7690" width="6" style="43" bestFit="1" customWidth="1"/>
    <col min="7691" max="7691" width="3.69921875" style="43" bestFit="1" customWidth="1"/>
    <col min="7692" max="7693" width="8.296875" style="43" bestFit="1" customWidth="1"/>
    <col min="7694" max="7694" width="3.69921875" style="43" bestFit="1" customWidth="1"/>
    <col min="7695" max="7936" width="8.8984375" style="43"/>
    <col min="7937" max="7937" width="55" style="43" customWidth="1"/>
    <col min="7938" max="7939" width="15.69921875" style="43" customWidth="1"/>
    <col min="7940" max="7940" width="14" style="43" customWidth="1"/>
    <col min="7941" max="7942" width="15.69921875" style="43" customWidth="1"/>
    <col min="7943" max="7943" width="14.59765625" style="43" customWidth="1"/>
    <col min="7944" max="7944" width="8.8984375" style="43"/>
    <col min="7945" max="7945" width="13.69921875" style="43" bestFit="1" customWidth="1"/>
    <col min="7946" max="7946" width="6" style="43" bestFit="1" customWidth="1"/>
    <col min="7947" max="7947" width="3.69921875" style="43" bestFit="1" customWidth="1"/>
    <col min="7948" max="7949" width="8.296875" style="43" bestFit="1" customWidth="1"/>
    <col min="7950" max="7950" width="3.69921875" style="43" bestFit="1" customWidth="1"/>
    <col min="7951" max="8192" width="8.8984375" style="43"/>
    <col min="8193" max="8193" width="55" style="43" customWidth="1"/>
    <col min="8194" max="8195" width="15.69921875" style="43" customWidth="1"/>
    <col min="8196" max="8196" width="14" style="43" customWidth="1"/>
    <col min="8197" max="8198" width="15.69921875" style="43" customWidth="1"/>
    <col min="8199" max="8199" width="14.59765625" style="43" customWidth="1"/>
    <col min="8200" max="8200" width="8.8984375" style="43"/>
    <col min="8201" max="8201" width="13.69921875" style="43" bestFit="1" customWidth="1"/>
    <col min="8202" max="8202" width="6" style="43" bestFit="1" customWidth="1"/>
    <col min="8203" max="8203" width="3.69921875" style="43" bestFit="1" customWidth="1"/>
    <col min="8204" max="8205" width="8.296875" style="43" bestFit="1" customWidth="1"/>
    <col min="8206" max="8206" width="3.69921875" style="43" bestFit="1" customWidth="1"/>
    <col min="8207" max="8448" width="8.8984375" style="43"/>
    <col min="8449" max="8449" width="55" style="43" customWidth="1"/>
    <col min="8450" max="8451" width="15.69921875" style="43" customWidth="1"/>
    <col min="8452" max="8452" width="14" style="43" customWidth="1"/>
    <col min="8453" max="8454" width="15.69921875" style="43" customWidth="1"/>
    <col min="8455" max="8455" width="14.59765625" style="43" customWidth="1"/>
    <col min="8456" max="8456" width="8.8984375" style="43"/>
    <col min="8457" max="8457" width="13.69921875" style="43" bestFit="1" customWidth="1"/>
    <col min="8458" max="8458" width="6" style="43" bestFit="1" customWidth="1"/>
    <col min="8459" max="8459" width="3.69921875" style="43" bestFit="1" customWidth="1"/>
    <col min="8460" max="8461" width="8.296875" style="43" bestFit="1" customWidth="1"/>
    <col min="8462" max="8462" width="3.69921875" style="43" bestFit="1" customWidth="1"/>
    <col min="8463" max="8704" width="8.8984375" style="43"/>
    <col min="8705" max="8705" width="55" style="43" customWidth="1"/>
    <col min="8706" max="8707" width="15.69921875" style="43" customWidth="1"/>
    <col min="8708" max="8708" width="14" style="43" customWidth="1"/>
    <col min="8709" max="8710" width="15.69921875" style="43" customWidth="1"/>
    <col min="8711" max="8711" width="14.59765625" style="43" customWidth="1"/>
    <col min="8712" max="8712" width="8.8984375" style="43"/>
    <col min="8713" max="8713" width="13.69921875" style="43" bestFit="1" customWidth="1"/>
    <col min="8714" max="8714" width="6" style="43" bestFit="1" customWidth="1"/>
    <col min="8715" max="8715" width="3.69921875" style="43" bestFit="1" customWidth="1"/>
    <col min="8716" max="8717" width="8.296875" style="43" bestFit="1" customWidth="1"/>
    <col min="8718" max="8718" width="3.69921875" style="43" bestFit="1" customWidth="1"/>
    <col min="8719" max="8960" width="8.8984375" style="43"/>
    <col min="8961" max="8961" width="55" style="43" customWidth="1"/>
    <col min="8962" max="8963" width="15.69921875" style="43" customWidth="1"/>
    <col min="8964" max="8964" width="14" style="43" customWidth="1"/>
    <col min="8965" max="8966" width="15.69921875" style="43" customWidth="1"/>
    <col min="8967" max="8967" width="14.59765625" style="43" customWidth="1"/>
    <col min="8968" max="8968" width="8.8984375" style="43"/>
    <col min="8969" max="8969" width="13.69921875" style="43" bestFit="1" customWidth="1"/>
    <col min="8970" max="8970" width="6" style="43" bestFit="1" customWidth="1"/>
    <col min="8971" max="8971" width="3.69921875" style="43" bestFit="1" customWidth="1"/>
    <col min="8972" max="8973" width="8.296875" style="43" bestFit="1" customWidth="1"/>
    <col min="8974" max="8974" width="3.69921875" style="43" bestFit="1" customWidth="1"/>
    <col min="8975" max="9216" width="8.8984375" style="43"/>
    <col min="9217" max="9217" width="55" style="43" customWidth="1"/>
    <col min="9218" max="9219" width="15.69921875" style="43" customWidth="1"/>
    <col min="9220" max="9220" width="14" style="43" customWidth="1"/>
    <col min="9221" max="9222" width="15.69921875" style="43" customWidth="1"/>
    <col min="9223" max="9223" width="14.59765625" style="43" customWidth="1"/>
    <col min="9224" max="9224" width="8.8984375" style="43"/>
    <col min="9225" max="9225" width="13.69921875" style="43" bestFit="1" customWidth="1"/>
    <col min="9226" max="9226" width="6" style="43" bestFit="1" customWidth="1"/>
    <col min="9227" max="9227" width="3.69921875" style="43" bestFit="1" customWidth="1"/>
    <col min="9228" max="9229" width="8.296875" style="43" bestFit="1" customWidth="1"/>
    <col min="9230" max="9230" width="3.69921875" style="43" bestFit="1" customWidth="1"/>
    <col min="9231" max="9472" width="8.8984375" style="43"/>
    <col min="9473" max="9473" width="55" style="43" customWidth="1"/>
    <col min="9474" max="9475" width="15.69921875" style="43" customWidth="1"/>
    <col min="9476" max="9476" width="14" style="43" customWidth="1"/>
    <col min="9477" max="9478" width="15.69921875" style="43" customWidth="1"/>
    <col min="9479" max="9479" width="14.59765625" style="43" customWidth="1"/>
    <col min="9480" max="9480" width="8.8984375" style="43"/>
    <col min="9481" max="9481" width="13.69921875" style="43" bestFit="1" customWidth="1"/>
    <col min="9482" max="9482" width="6" style="43" bestFit="1" customWidth="1"/>
    <col min="9483" max="9483" width="3.69921875" style="43" bestFit="1" customWidth="1"/>
    <col min="9484" max="9485" width="8.296875" style="43" bestFit="1" customWidth="1"/>
    <col min="9486" max="9486" width="3.69921875" style="43" bestFit="1" customWidth="1"/>
    <col min="9487" max="9728" width="8.8984375" style="43"/>
    <col min="9729" max="9729" width="55" style="43" customWidth="1"/>
    <col min="9730" max="9731" width="15.69921875" style="43" customWidth="1"/>
    <col min="9732" max="9732" width="14" style="43" customWidth="1"/>
    <col min="9733" max="9734" width="15.69921875" style="43" customWidth="1"/>
    <col min="9735" max="9735" width="14.59765625" style="43" customWidth="1"/>
    <col min="9736" max="9736" width="8.8984375" style="43"/>
    <col min="9737" max="9737" width="13.69921875" style="43" bestFit="1" customWidth="1"/>
    <col min="9738" max="9738" width="6" style="43" bestFit="1" customWidth="1"/>
    <col min="9739" max="9739" width="3.69921875" style="43" bestFit="1" customWidth="1"/>
    <col min="9740" max="9741" width="8.296875" style="43" bestFit="1" customWidth="1"/>
    <col min="9742" max="9742" width="3.69921875" style="43" bestFit="1" customWidth="1"/>
    <col min="9743" max="9984" width="8.8984375" style="43"/>
    <col min="9985" max="9985" width="55" style="43" customWidth="1"/>
    <col min="9986" max="9987" width="15.69921875" style="43" customWidth="1"/>
    <col min="9988" max="9988" width="14" style="43" customWidth="1"/>
    <col min="9989" max="9990" width="15.69921875" style="43" customWidth="1"/>
    <col min="9991" max="9991" width="14.59765625" style="43" customWidth="1"/>
    <col min="9992" max="9992" width="8.8984375" style="43"/>
    <col min="9993" max="9993" width="13.69921875" style="43" bestFit="1" customWidth="1"/>
    <col min="9994" max="9994" width="6" style="43" bestFit="1" customWidth="1"/>
    <col min="9995" max="9995" width="3.69921875" style="43" bestFit="1" customWidth="1"/>
    <col min="9996" max="9997" width="8.296875" style="43" bestFit="1" customWidth="1"/>
    <col min="9998" max="9998" width="3.69921875" style="43" bestFit="1" customWidth="1"/>
    <col min="9999" max="10240" width="8.8984375" style="43"/>
    <col min="10241" max="10241" width="55" style="43" customWidth="1"/>
    <col min="10242" max="10243" width="15.69921875" style="43" customWidth="1"/>
    <col min="10244" max="10244" width="14" style="43" customWidth="1"/>
    <col min="10245" max="10246" width="15.69921875" style="43" customWidth="1"/>
    <col min="10247" max="10247" width="14.59765625" style="43" customWidth="1"/>
    <col min="10248" max="10248" width="8.8984375" style="43"/>
    <col min="10249" max="10249" width="13.69921875" style="43" bestFit="1" customWidth="1"/>
    <col min="10250" max="10250" width="6" style="43" bestFit="1" customWidth="1"/>
    <col min="10251" max="10251" width="3.69921875" style="43" bestFit="1" customWidth="1"/>
    <col min="10252" max="10253" width="8.296875" style="43" bestFit="1" customWidth="1"/>
    <col min="10254" max="10254" width="3.69921875" style="43" bestFit="1" customWidth="1"/>
    <col min="10255" max="10496" width="8.8984375" style="43"/>
    <col min="10497" max="10497" width="55" style="43" customWidth="1"/>
    <col min="10498" max="10499" width="15.69921875" style="43" customWidth="1"/>
    <col min="10500" max="10500" width="14" style="43" customWidth="1"/>
    <col min="10501" max="10502" width="15.69921875" style="43" customWidth="1"/>
    <col min="10503" max="10503" width="14.59765625" style="43" customWidth="1"/>
    <col min="10504" max="10504" width="8.8984375" style="43"/>
    <col min="10505" max="10505" width="13.69921875" style="43" bestFit="1" customWidth="1"/>
    <col min="10506" max="10506" width="6" style="43" bestFit="1" customWidth="1"/>
    <col min="10507" max="10507" width="3.69921875" style="43" bestFit="1" customWidth="1"/>
    <col min="10508" max="10509" width="8.296875" style="43" bestFit="1" customWidth="1"/>
    <col min="10510" max="10510" width="3.69921875" style="43" bestFit="1" customWidth="1"/>
    <col min="10511" max="10752" width="8.8984375" style="43"/>
    <col min="10753" max="10753" width="55" style="43" customWidth="1"/>
    <col min="10754" max="10755" width="15.69921875" style="43" customWidth="1"/>
    <col min="10756" max="10756" width="14" style="43" customWidth="1"/>
    <col min="10757" max="10758" width="15.69921875" style="43" customWidth="1"/>
    <col min="10759" max="10759" width="14.59765625" style="43" customWidth="1"/>
    <col min="10760" max="10760" width="8.8984375" style="43"/>
    <col min="10761" max="10761" width="13.69921875" style="43" bestFit="1" customWidth="1"/>
    <col min="10762" max="10762" width="6" style="43" bestFit="1" customWidth="1"/>
    <col min="10763" max="10763" width="3.69921875" style="43" bestFit="1" customWidth="1"/>
    <col min="10764" max="10765" width="8.296875" style="43" bestFit="1" customWidth="1"/>
    <col min="10766" max="10766" width="3.69921875" style="43" bestFit="1" customWidth="1"/>
    <col min="10767" max="11008" width="8.8984375" style="43"/>
    <col min="11009" max="11009" width="55" style="43" customWidth="1"/>
    <col min="11010" max="11011" width="15.69921875" style="43" customWidth="1"/>
    <col min="11012" max="11012" width="14" style="43" customWidth="1"/>
    <col min="11013" max="11014" width="15.69921875" style="43" customWidth="1"/>
    <col min="11015" max="11015" width="14.59765625" style="43" customWidth="1"/>
    <col min="11016" max="11016" width="8.8984375" style="43"/>
    <col min="11017" max="11017" width="13.69921875" style="43" bestFit="1" customWidth="1"/>
    <col min="11018" max="11018" width="6" style="43" bestFit="1" customWidth="1"/>
    <col min="11019" max="11019" width="3.69921875" style="43" bestFit="1" customWidth="1"/>
    <col min="11020" max="11021" width="8.296875" style="43" bestFit="1" customWidth="1"/>
    <col min="11022" max="11022" width="3.69921875" style="43" bestFit="1" customWidth="1"/>
    <col min="11023" max="11264" width="8.8984375" style="43"/>
    <col min="11265" max="11265" width="55" style="43" customWidth="1"/>
    <col min="11266" max="11267" width="15.69921875" style="43" customWidth="1"/>
    <col min="11268" max="11268" width="14" style="43" customWidth="1"/>
    <col min="11269" max="11270" width="15.69921875" style="43" customWidth="1"/>
    <col min="11271" max="11271" width="14.59765625" style="43" customWidth="1"/>
    <col min="11272" max="11272" width="8.8984375" style="43"/>
    <col min="11273" max="11273" width="13.69921875" style="43" bestFit="1" customWidth="1"/>
    <col min="11274" max="11274" width="6" style="43" bestFit="1" customWidth="1"/>
    <col min="11275" max="11275" width="3.69921875" style="43" bestFit="1" customWidth="1"/>
    <col min="11276" max="11277" width="8.296875" style="43" bestFit="1" customWidth="1"/>
    <col min="11278" max="11278" width="3.69921875" style="43" bestFit="1" customWidth="1"/>
    <col min="11279" max="11520" width="8.8984375" style="43"/>
    <col min="11521" max="11521" width="55" style="43" customWidth="1"/>
    <col min="11522" max="11523" width="15.69921875" style="43" customWidth="1"/>
    <col min="11524" max="11524" width="14" style="43" customWidth="1"/>
    <col min="11525" max="11526" width="15.69921875" style="43" customWidth="1"/>
    <col min="11527" max="11527" width="14.59765625" style="43" customWidth="1"/>
    <col min="11528" max="11528" width="8.8984375" style="43"/>
    <col min="11529" max="11529" width="13.69921875" style="43" bestFit="1" customWidth="1"/>
    <col min="11530" max="11530" width="6" style="43" bestFit="1" customWidth="1"/>
    <col min="11531" max="11531" width="3.69921875" style="43" bestFit="1" customWidth="1"/>
    <col min="11532" max="11533" width="8.296875" style="43" bestFit="1" customWidth="1"/>
    <col min="11534" max="11534" width="3.69921875" style="43" bestFit="1" customWidth="1"/>
    <col min="11535" max="11776" width="8.8984375" style="43"/>
    <col min="11777" max="11777" width="55" style="43" customWidth="1"/>
    <col min="11778" max="11779" width="15.69921875" style="43" customWidth="1"/>
    <col min="11780" max="11780" width="14" style="43" customWidth="1"/>
    <col min="11781" max="11782" width="15.69921875" style="43" customWidth="1"/>
    <col min="11783" max="11783" width="14.59765625" style="43" customWidth="1"/>
    <col min="11784" max="11784" width="8.8984375" style="43"/>
    <col min="11785" max="11785" width="13.69921875" style="43" bestFit="1" customWidth="1"/>
    <col min="11786" max="11786" width="6" style="43" bestFit="1" customWidth="1"/>
    <col min="11787" max="11787" width="3.69921875" style="43" bestFit="1" customWidth="1"/>
    <col min="11788" max="11789" width="8.296875" style="43" bestFit="1" customWidth="1"/>
    <col min="11790" max="11790" width="3.69921875" style="43" bestFit="1" customWidth="1"/>
    <col min="11791" max="12032" width="8.8984375" style="43"/>
    <col min="12033" max="12033" width="55" style="43" customWidth="1"/>
    <col min="12034" max="12035" width="15.69921875" style="43" customWidth="1"/>
    <col min="12036" max="12036" width="14" style="43" customWidth="1"/>
    <col min="12037" max="12038" width="15.69921875" style="43" customWidth="1"/>
    <col min="12039" max="12039" width="14.59765625" style="43" customWidth="1"/>
    <col min="12040" max="12040" width="8.8984375" style="43"/>
    <col min="12041" max="12041" width="13.69921875" style="43" bestFit="1" customWidth="1"/>
    <col min="12042" max="12042" width="6" style="43" bestFit="1" customWidth="1"/>
    <col min="12043" max="12043" width="3.69921875" style="43" bestFit="1" customWidth="1"/>
    <col min="12044" max="12045" width="8.296875" style="43" bestFit="1" customWidth="1"/>
    <col min="12046" max="12046" width="3.69921875" style="43" bestFit="1" customWidth="1"/>
    <col min="12047" max="12288" width="8.8984375" style="43"/>
    <col min="12289" max="12289" width="55" style="43" customWidth="1"/>
    <col min="12290" max="12291" width="15.69921875" style="43" customWidth="1"/>
    <col min="12292" max="12292" width="14" style="43" customWidth="1"/>
    <col min="12293" max="12294" width="15.69921875" style="43" customWidth="1"/>
    <col min="12295" max="12295" width="14.59765625" style="43" customWidth="1"/>
    <col min="12296" max="12296" width="8.8984375" style="43"/>
    <col min="12297" max="12297" width="13.69921875" style="43" bestFit="1" customWidth="1"/>
    <col min="12298" max="12298" width="6" style="43" bestFit="1" customWidth="1"/>
    <col min="12299" max="12299" width="3.69921875" style="43" bestFit="1" customWidth="1"/>
    <col min="12300" max="12301" width="8.296875" style="43" bestFit="1" customWidth="1"/>
    <col min="12302" max="12302" width="3.69921875" style="43" bestFit="1" customWidth="1"/>
    <col min="12303" max="12544" width="8.8984375" style="43"/>
    <col min="12545" max="12545" width="55" style="43" customWidth="1"/>
    <col min="12546" max="12547" width="15.69921875" style="43" customWidth="1"/>
    <col min="12548" max="12548" width="14" style="43" customWidth="1"/>
    <col min="12549" max="12550" width="15.69921875" style="43" customWidth="1"/>
    <col min="12551" max="12551" width="14.59765625" style="43" customWidth="1"/>
    <col min="12552" max="12552" width="8.8984375" style="43"/>
    <col min="12553" max="12553" width="13.69921875" style="43" bestFit="1" customWidth="1"/>
    <col min="12554" max="12554" width="6" style="43" bestFit="1" customWidth="1"/>
    <col min="12555" max="12555" width="3.69921875" style="43" bestFit="1" customWidth="1"/>
    <col min="12556" max="12557" width="8.296875" style="43" bestFit="1" customWidth="1"/>
    <col min="12558" max="12558" width="3.69921875" style="43" bestFit="1" customWidth="1"/>
    <col min="12559" max="12800" width="8.8984375" style="43"/>
    <col min="12801" max="12801" width="55" style="43" customWidth="1"/>
    <col min="12802" max="12803" width="15.69921875" style="43" customWidth="1"/>
    <col min="12804" max="12804" width="14" style="43" customWidth="1"/>
    <col min="12805" max="12806" width="15.69921875" style="43" customWidth="1"/>
    <col min="12807" max="12807" width="14.59765625" style="43" customWidth="1"/>
    <col min="12808" max="12808" width="8.8984375" style="43"/>
    <col min="12809" max="12809" width="13.69921875" style="43" bestFit="1" customWidth="1"/>
    <col min="12810" max="12810" width="6" style="43" bestFit="1" customWidth="1"/>
    <col min="12811" max="12811" width="3.69921875" style="43" bestFit="1" customWidth="1"/>
    <col min="12812" max="12813" width="8.296875" style="43" bestFit="1" customWidth="1"/>
    <col min="12814" max="12814" width="3.69921875" style="43" bestFit="1" customWidth="1"/>
    <col min="12815" max="13056" width="8.8984375" style="43"/>
    <col min="13057" max="13057" width="55" style="43" customWidth="1"/>
    <col min="13058" max="13059" width="15.69921875" style="43" customWidth="1"/>
    <col min="13060" max="13060" width="14" style="43" customWidth="1"/>
    <col min="13061" max="13062" width="15.69921875" style="43" customWidth="1"/>
    <col min="13063" max="13063" width="14.59765625" style="43" customWidth="1"/>
    <col min="13064" max="13064" width="8.8984375" style="43"/>
    <col min="13065" max="13065" width="13.69921875" style="43" bestFit="1" customWidth="1"/>
    <col min="13066" max="13066" width="6" style="43" bestFit="1" customWidth="1"/>
    <col min="13067" max="13067" width="3.69921875" style="43" bestFit="1" customWidth="1"/>
    <col min="13068" max="13069" width="8.296875" style="43" bestFit="1" customWidth="1"/>
    <col min="13070" max="13070" width="3.69921875" style="43" bestFit="1" customWidth="1"/>
    <col min="13071" max="13312" width="8.8984375" style="43"/>
    <col min="13313" max="13313" width="55" style="43" customWidth="1"/>
    <col min="13314" max="13315" width="15.69921875" style="43" customWidth="1"/>
    <col min="13316" max="13316" width="14" style="43" customWidth="1"/>
    <col min="13317" max="13318" width="15.69921875" style="43" customWidth="1"/>
    <col min="13319" max="13319" width="14.59765625" style="43" customWidth="1"/>
    <col min="13320" max="13320" width="8.8984375" style="43"/>
    <col min="13321" max="13321" width="13.69921875" style="43" bestFit="1" customWidth="1"/>
    <col min="13322" max="13322" width="6" style="43" bestFit="1" customWidth="1"/>
    <col min="13323" max="13323" width="3.69921875" style="43" bestFit="1" customWidth="1"/>
    <col min="13324" max="13325" width="8.296875" style="43" bestFit="1" customWidth="1"/>
    <col min="13326" max="13326" width="3.69921875" style="43" bestFit="1" customWidth="1"/>
    <col min="13327" max="13568" width="8.8984375" style="43"/>
    <col min="13569" max="13569" width="55" style="43" customWidth="1"/>
    <col min="13570" max="13571" width="15.69921875" style="43" customWidth="1"/>
    <col min="13572" max="13572" width="14" style="43" customWidth="1"/>
    <col min="13573" max="13574" width="15.69921875" style="43" customWidth="1"/>
    <col min="13575" max="13575" width="14.59765625" style="43" customWidth="1"/>
    <col min="13576" max="13576" width="8.8984375" style="43"/>
    <col min="13577" max="13577" width="13.69921875" style="43" bestFit="1" customWidth="1"/>
    <col min="13578" max="13578" width="6" style="43" bestFit="1" customWidth="1"/>
    <col min="13579" max="13579" width="3.69921875" style="43" bestFit="1" customWidth="1"/>
    <col min="13580" max="13581" width="8.296875" style="43" bestFit="1" customWidth="1"/>
    <col min="13582" max="13582" width="3.69921875" style="43" bestFit="1" customWidth="1"/>
    <col min="13583" max="13824" width="8.8984375" style="43"/>
    <col min="13825" max="13825" width="55" style="43" customWidth="1"/>
    <col min="13826" max="13827" width="15.69921875" style="43" customWidth="1"/>
    <col min="13828" max="13828" width="14" style="43" customWidth="1"/>
    <col min="13829" max="13830" width="15.69921875" style="43" customWidth="1"/>
    <col min="13831" max="13831" width="14.59765625" style="43" customWidth="1"/>
    <col min="13832" max="13832" width="8.8984375" style="43"/>
    <col min="13833" max="13833" width="13.69921875" style="43" bestFit="1" customWidth="1"/>
    <col min="13834" max="13834" width="6" style="43" bestFit="1" customWidth="1"/>
    <col min="13835" max="13835" width="3.69921875" style="43" bestFit="1" customWidth="1"/>
    <col min="13836" max="13837" width="8.296875" style="43" bestFit="1" customWidth="1"/>
    <col min="13838" max="13838" width="3.69921875" style="43" bestFit="1" customWidth="1"/>
    <col min="13839" max="14080" width="8.8984375" style="43"/>
    <col min="14081" max="14081" width="55" style="43" customWidth="1"/>
    <col min="14082" max="14083" width="15.69921875" style="43" customWidth="1"/>
    <col min="14084" max="14084" width="14" style="43" customWidth="1"/>
    <col min="14085" max="14086" width="15.69921875" style="43" customWidth="1"/>
    <col min="14087" max="14087" width="14.59765625" style="43" customWidth="1"/>
    <col min="14088" max="14088" width="8.8984375" style="43"/>
    <col min="14089" max="14089" width="13.69921875" style="43" bestFit="1" customWidth="1"/>
    <col min="14090" max="14090" width="6" style="43" bestFit="1" customWidth="1"/>
    <col min="14091" max="14091" width="3.69921875" style="43" bestFit="1" customWidth="1"/>
    <col min="14092" max="14093" width="8.296875" style="43" bestFit="1" customWidth="1"/>
    <col min="14094" max="14094" width="3.69921875" style="43" bestFit="1" customWidth="1"/>
    <col min="14095" max="14336" width="8.8984375" style="43"/>
    <col min="14337" max="14337" width="55" style="43" customWidth="1"/>
    <col min="14338" max="14339" width="15.69921875" style="43" customWidth="1"/>
    <col min="14340" max="14340" width="14" style="43" customWidth="1"/>
    <col min="14341" max="14342" width="15.69921875" style="43" customWidth="1"/>
    <col min="14343" max="14343" width="14.59765625" style="43" customWidth="1"/>
    <col min="14344" max="14344" width="8.8984375" style="43"/>
    <col min="14345" max="14345" width="13.69921875" style="43" bestFit="1" customWidth="1"/>
    <col min="14346" max="14346" width="6" style="43" bestFit="1" customWidth="1"/>
    <col min="14347" max="14347" width="3.69921875" style="43" bestFit="1" customWidth="1"/>
    <col min="14348" max="14349" width="8.296875" style="43" bestFit="1" customWidth="1"/>
    <col min="14350" max="14350" width="3.69921875" style="43" bestFit="1" customWidth="1"/>
    <col min="14351" max="14592" width="8.8984375" style="43"/>
    <col min="14593" max="14593" width="55" style="43" customWidth="1"/>
    <col min="14594" max="14595" width="15.69921875" style="43" customWidth="1"/>
    <col min="14596" max="14596" width="14" style="43" customWidth="1"/>
    <col min="14597" max="14598" width="15.69921875" style="43" customWidth="1"/>
    <col min="14599" max="14599" width="14.59765625" style="43" customWidth="1"/>
    <col min="14600" max="14600" width="8.8984375" style="43"/>
    <col min="14601" max="14601" width="13.69921875" style="43" bestFit="1" customWidth="1"/>
    <col min="14602" max="14602" width="6" style="43" bestFit="1" customWidth="1"/>
    <col min="14603" max="14603" width="3.69921875" style="43" bestFit="1" customWidth="1"/>
    <col min="14604" max="14605" width="8.296875" style="43" bestFit="1" customWidth="1"/>
    <col min="14606" max="14606" width="3.69921875" style="43" bestFit="1" customWidth="1"/>
    <col min="14607" max="14848" width="8.8984375" style="43"/>
    <col min="14849" max="14849" width="55" style="43" customWidth="1"/>
    <col min="14850" max="14851" width="15.69921875" style="43" customWidth="1"/>
    <col min="14852" max="14852" width="14" style="43" customWidth="1"/>
    <col min="14853" max="14854" width="15.69921875" style="43" customWidth="1"/>
    <col min="14855" max="14855" width="14.59765625" style="43" customWidth="1"/>
    <col min="14856" max="14856" width="8.8984375" style="43"/>
    <col min="14857" max="14857" width="13.69921875" style="43" bestFit="1" customWidth="1"/>
    <col min="14858" max="14858" width="6" style="43" bestFit="1" customWidth="1"/>
    <col min="14859" max="14859" width="3.69921875" style="43" bestFit="1" customWidth="1"/>
    <col min="14860" max="14861" width="8.296875" style="43" bestFit="1" customWidth="1"/>
    <col min="14862" max="14862" width="3.69921875" style="43" bestFit="1" customWidth="1"/>
    <col min="14863" max="15104" width="8.8984375" style="43"/>
    <col min="15105" max="15105" width="55" style="43" customWidth="1"/>
    <col min="15106" max="15107" width="15.69921875" style="43" customWidth="1"/>
    <col min="15108" max="15108" width="14" style="43" customWidth="1"/>
    <col min="15109" max="15110" width="15.69921875" style="43" customWidth="1"/>
    <col min="15111" max="15111" width="14.59765625" style="43" customWidth="1"/>
    <col min="15112" max="15112" width="8.8984375" style="43"/>
    <col min="15113" max="15113" width="13.69921875" style="43" bestFit="1" customWidth="1"/>
    <col min="15114" max="15114" width="6" style="43" bestFit="1" customWidth="1"/>
    <col min="15115" max="15115" width="3.69921875" style="43" bestFit="1" customWidth="1"/>
    <col min="15116" max="15117" width="8.296875" style="43" bestFit="1" customWidth="1"/>
    <col min="15118" max="15118" width="3.69921875" style="43" bestFit="1" customWidth="1"/>
    <col min="15119" max="15360" width="8.8984375" style="43"/>
    <col min="15361" max="15361" width="55" style="43" customWidth="1"/>
    <col min="15362" max="15363" width="15.69921875" style="43" customWidth="1"/>
    <col min="15364" max="15364" width="14" style="43" customWidth="1"/>
    <col min="15365" max="15366" width="15.69921875" style="43" customWidth="1"/>
    <col min="15367" max="15367" width="14.59765625" style="43" customWidth="1"/>
    <col min="15368" max="15368" width="8.8984375" style="43"/>
    <col min="15369" max="15369" width="13.69921875" style="43" bestFit="1" customWidth="1"/>
    <col min="15370" max="15370" width="6" style="43" bestFit="1" customWidth="1"/>
    <col min="15371" max="15371" width="3.69921875" style="43" bestFit="1" customWidth="1"/>
    <col min="15372" max="15373" width="8.296875" style="43" bestFit="1" customWidth="1"/>
    <col min="15374" max="15374" width="3.69921875" style="43" bestFit="1" customWidth="1"/>
    <col min="15375" max="15616" width="8.8984375" style="43"/>
    <col min="15617" max="15617" width="55" style="43" customWidth="1"/>
    <col min="15618" max="15619" width="15.69921875" style="43" customWidth="1"/>
    <col min="15620" max="15620" width="14" style="43" customWidth="1"/>
    <col min="15621" max="15622" width="15.69921875" style="43" customWidth="1"/>
    <col min="15623" max="15623" width="14.59765625" style="43" customWidth="1"/>
    <col min="15624" max="15624" width="8.8984375" style="43"/>
    <col min="15625" max="15625" width="13.69921875" style="43" bestFit="1" customWidth="1"/>
    <col min="15626" max="15626" width="6" style="43" bestFit="1" customWidth="1"/>
    <col min="15627" max="15627" width="3.69921875" style="43" bestFit="1" customWidth="1"/>
    <col min="15628" max="15629" width="8.296875" style="43" bestFit="1" customWidth="1"/>
    <col min="15630" max="15630" width="3.69921875" style="43" bestFit="1" customWidth="1"/>
    <col min="15631" max="15872" width="8.8984375" style="43"/>
    <col min="15873" max="15873" width="55" style="43" customWidth="1"/>
    <col min="15874" max="15875" width="15.69921875" style="43" customWidth="1"/>
    <col min="15876" max="15876" width="14" style="43" customWidth="1"/>
    <col min="15877" max="15878" width="15.69921875" style="43" customWidth="1"/>
    <col min="15879" max="15879" width="14.59765625" style="43" customWidth="1"/>
    <col min="15880" max="15880" width="8.8984375" style="43"/>
    <col min="15881" max="15881" width="13.69921875" style="43" bestFit="1" customWidth="1"/>
    <col min="15882" max="15882" width="6" style="43" bestFit="1" customWidth="1"/>
    <col min="15883" max="15883" width="3.69921875" style="43" bestFit="1" customWidth="1"/>
    <col min="15884" max="15885" width="8.296875" style="43" bestFit="1" customWidth="1"/>
    <col min="15886" max="15886" width="3.69921875" style="43" bestFit="1" customWidth="1"/>
    <col min="15887" max="16128" width="8.8984375" style="43"/>
    <col min="16129" max="16129" width="55" style="43" customWidth="1"/>
    <col min="16130" max="16131" width="15.69921875" style="43" customWidth="1"/>
    <col min="16132" max="16132" width="14" style="43" customWidth="1"/>
    <col min="16133" max="16134" width="15.69921875" style="43" customWidth="1"/>
    <col min="16135" max="16135" width="14.59765625" style="43" customWidth="1"/>
    <col min="16136" max="16136" width="8.8984375" style="43"/>
    <col min="16137" max="16137" width="13.69921875" style="43" bestFit="1" customWidth="1"/>
    <col min="16138" max="16138" width="6" style="43" bestFit="1" customWidth="1"/>
    <col min="16139" max="16139" width="3.69921875" style="43" bestFit="1" customWidth="1"/>
    <col min="16140" max="16141" width="8.296875" style="43" bestFit="1" customWidth="1"/>
    <col min="16142" max="16142" width="3.69921875" style="43" bestFit="1" customWidth="1"/>
    <col min="16143" max="16384" width="8.8984375" style="43"/>
  </cols>
  <sheetData>
    <row r="1" spans="1:21" s="26" customFormat="1" ht="25.5" customHeight="1" x14ac:dyDescent="0.4">
      <c r="A1" s="318" t="s">
        <v>42</v>
      </c>
      <c r="B1" s="318"/>
      <c r="C1" s="318"/>
      <c r="D1" s="318"/>
      <c r="E1" s="318"/>
      <c r="F1" s="318"/>
      <c r="G1" s="318"/>
    </row>
    <row r="2" spans="1:21" s="26" customFormat="1" ht="19.55" customHeight="1" x14ac:dyDescent="0.45">
      <c r="A2" s="319" t="s">
        <v>31</v>
      </c>
      <c r="B2" s="319"/>
      <c r="C2" s="319"/>
      <c r="D2" s="319"/>
      <c r="E2" s="319"/>
      <c r="F2" s="319"/>
      <c r="G2" s="319"/>
    </row>
    <row r="3" spans="1:21" s="29" customFormat="1" ht="27.7" customHeight="1" x14ac:dyDescent="0.3">
      <c r="A3" s="27"/>
      <c r="B3" s="27"/>
      <c r="C3" s="27"/>
      <c r="D3" s="27"/>
      <c r="E3" s="27"/>
      <c r="F3" s="27"/>
      <c r="G3" s="28" t="s">
        <v>44</v>
      </c>
    </row>
    <row r="4" spans="1:21" s="29" customFormat="1" ht="54.7" customHeight="1" x14ac:dyDescent="0.2">
      <c r="A4" s="122"/>
      <c r="B4" s="125" t="s">
        <v>179</v>
      </c>
      <c r="C4" s="125" t="s">
        <v>180</v>
      </c>
      <c r="D4" s="84" t="s">
        <v>45</v>
      </c>
      <c r="E4" s="128" t="s">
        <v>177</v>
      </c>
      <c r="F4" s="128" t="s">
        <v>178</v>
      </c>
      <c r="G4" s="84" t="s">
        <v>45</v>
      </c>
    </row>
    <row r="5" spans="1:21" s="54" customFormat="1" ht="34.5" customHeight="1" x14ac:dyDescent="0.3">
      <c r="A5" s="52" t="s">
        <v>397</v>
      </c>
      <c r="B5" s="132">
        <v>8488</v>
      </c>
      <c r="C5" s="132">
        <f>SUM(C7:C15)</f>
        <v>6737</v>
      </c>
      <c r="D5" s="123">
        <f>C5/B5*100</f>
        <v>79.370876531573984</v>
      </c>
      <c r="E5" s="132">
        <v>4207</v>
      </c>
      <c r="F5" s="132">
        <v>3639</v>
      </c>
      <c r="G5" s="123">
        <f>F5/E5*100</f>
        <v>86.498692655098637</v>
      </c>
      <c r="I5" s="5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s="54" customFormat="1" ht="20.5" x14ac:dyDescent="0.3">
      <c r="A6" s="57" t="s">
        <v>32</v>
      </c>
      <c r="B6" s="58"/>
      <c r="C6" s="58"/>
      <c r="D6" s="131"/>
      <c r="E6" s="58"/>
      <c r="F6" s="58"/>
      <c r="G6" s="59"/>
      <c r="I6" s="55"/>
      <c r="J6" s="55"/>
      <c r="K6" s="55"/>
      <c r="L6" s="55"/>
      <c r="M6" s="55"/>
      <c r="N6" s="55"/>
      <c r="O6" s="56"/>
      <c r="P6" s="56"/>
      <c r="Q6" s="56"/>
      <c r="R6" s="56"/>
      <c r="S6" s="56"/>
      <c r="T6" s="56"/>
      <c r="U6" s="56"/>
    </row>
    <row r="7" spans="1:21" ht="54" customHeight="1" x14ac:dyDescent="0.25">
      <c r="A7" s="60" t="s">
        <v>33</v>
      </c>
      <c r="B7" s="261">
        <v>546</v>
      </c>
      <c r="C7" s="262">
        <v>393</v>
      </c>
      <c r="D7" s="41">
        <f>C7/B7*100</f>
        <v>71.978021978021971</v>
      </c>
      <c r="E7" s="262">
        <v>249</v>
      </c>
      <c r="F7" s="262">
        <v>200</v>
      </c>
      <c r="G7" s="41">
        <f>F7/E7*100</f>
        <v>80.321285140562253</v>
      </c>
      <c r="I7" s="55"/>
      <c r="J7" s="50"/>
      <c r="M7" s="50"/>
    </row>
    <row r="8" spans="1:21" ht="35.35" customHeight="1" x14ac:dyDescent="0.25">
      <c r="A8" s="60" t="s">
        <v>34</v>
      </c>
      <c r="B8" s="261">
        <v>1079</v>
      </c>
      <c r="C8" s="262">
        <v>1009</v>
      </c>
      <c r="D8" s="41">
        <f t="shared" ref="D8:D15" si="0">C8/B8*100</f>
        <v>93.512511584800734</v>
      </c>
      <c r="E8" s="261">
        <v>575</v>
      </c>
      <c r="F8" s="262">
        <v>525</v>
      </c>
      <c r="G8" s="41">
        <f>F8/E8*100</f>
        <v>91.304347826086953</v>
      </c>
      <c r="I8" s="55"/>
      <c r="J8" s="50"/>
      <c r="M8" s="50"/>
    </row>
    <row r="9" spans="1:21" s="46" customFormat="1" ht="25.5" customHeight="1" x14ac:dyDescent="0.25">
      <c r="A9" s="60" t="s">
        <v>35</v>
      </c>
      <c r="B9" s="261">
        <v>854</v>
      </c>
      <c r="C9" s="262">
        <v>865</v>
      </c>
      <c r="D9" s="41">
        <f t="shared" si="0"/>
        <v>101.28805620608898</v>
      </c>
      <c r="E9" s="261">
        <v>443</v>
      </c>
      <c r="F9" s="262">
        <v>484</v>
      </c>
      <c r="G9" s="41">
        <f>F9/E9*100</f>
        <v>109.25507900677201</v>
      </c>
      <c r="H9" s="43"/>
      <c r="I9" s="55"/>
      <c r="J9" s="50"/>
      <c r="K9" s="43"/>
      <c r="M9" s="50"/>
    </row>
    <row r="10" spans="1:21" ht="36.700000000000003" customHeight="1" x14ac:dyDescent="0.25">
      <c r="A10" s="60" t="s">
        <v>36</v>
      </c>
      <c r="B10" s="261">
        <v>320</v>
      </c>
      <c r="C10" s="262">
        <v>369</v>
      </c>
      <c r="D10" s="41">
        <f t="shared" si="0"/>
        <v>115.3125</v>
      </c>
      <c r="E10" s="261">
        <v>178</v>
      </c>
      <c r="F10" s="262">
        <v>176</v>
      </c>
      <c r="G10" s="41">
        <f>F10/E10*100</f>
        <v>98.876404494382015</v>
      </c>
      <c r="I10" s="55"/>
      <c r="J10" s="50"/>
      <c r="M10" s="50"/>
    </row>
    <row r="11" spans="1:21" ht="35.35" customHeight="1" x14ac:dyDescent="0.25">
      <c r="A11" s="60" t="s">
        <v>37</v>
      </c>
      <c r="B11" s="261">
        <v>1175</v>
      </c>
      <c r="C11" s="262">
        <v>699</v>
      </c>
      <c r="D11" s="41">
        <f t="shared" si="0"/>
        <v>59.489361702127667</v>
      </c>
      <c r="E11" s="261">
        <v>566</v>
      </c>
      <c r="F11" s="262">
        <v>311</v>
      </c>
      <c r="G11" s="41">
        <f>F11/E11*100</f>
        <v>54.946996466431095</v>
      </c>
      <c r="I11" s="55"/>
      <c r="J11" s="50"/>
      <c r="M11" s="50"/>
    </row>
    <row r="12" spans="1:21" ht="40.15" customHeight="1" x14ac:dyDescent="0.25">
      <c r="A12" s="60" t="s">
        <v>38</v>
      </c>
      <c r="B12" s="261">
        <v>194</v>
      </c>
      <c r="C12" s="262">
        <v>136</v>
      </c>
      <c r="D12" s="41">
        <f t="shared" si="0"/>
        <v>70.103092783505147</v>
      </c>
      <c r="E12" s="261">
        <v>91</v>
      </c>
      <c r="F12" s="262">
        <v>57</v>
      </c>
      <c r="G12" s="41">
        <f t="shared" ref="G12:G14" si="1">F12/E12*100</f>
        <v>62.637362637362635</v>
      </c>
      <c r="I12" s="55"/>
      <c r="J12" s="50"/>
      <c r="M12" s="50"/>
    </row>
    <row r="13" spans="1:21" ht="30.05" customHeight="1" x14ac:dyDescent="0.25">
      <c r="A13" s="60" t="s">
        <v>39</v>
      </c>
      <c r="B13" s="261">
        <v>1660</v>
      </c>
      <c r="C13" s="262">
        <v>1230</v>
      </c>
      <c r="D13" s="41">
        <f t="shared" si="0"/>
        <v>74.096385542168676</v>
      </c>
      <c r="E13" s="261">
        <v>904</v>
      </c>
      <c r="F13" s="262">
        <v>752</v>
      </c>
      <c r="G13" s="41">
        <f t="shared" si="1"/>
        <v>83.185840707964601</v>
      </c>
      <c r="I13" s="55"/>
      <c r="J13" s="50"/>
      <c r="M13" s="50"/>
      <c r="T13" s="45"/>
    </row>
    <row r="14" spans="1:21" ht="53.2" x14ac:dyDescent="0.25">
      <c r="A14" s="60" t="s">
        <v>40</v>
      </c>
      <c r="B14" s="261">
        <v>1548</v>
      </c>
      <c r="C14" s="262">
        <v>1149</v>
      </c>
      <c r="D14" s="41">
        <f t="shared" si="0"/>
        <v>74.224806201550393</v>
      </c>
      <c r="E14" s="261">
        <v>714</v>
      </c>
      <c r="F14" s="262">
        <v>654</v>
      </c>
      <c r="G14" s="41">
        <f t="shared" si="1"/>
        <v>91.596638655462186</v>
      </c>
      <c r="I14" s="55"/>
      <c r="J14" s="50"/>
      <c r="M14" s="50"/>
      <c r="T14" s="45"/>
    </row>
    <row r="15" spans="1:21" ht="37.15" customHeight="1" x14ac:dyDescent="0.25">
      <c r="A15" s="60" t="s">
        <v>72</v>
      </c>
      <c r="B15" s="261">
        <v>1123</v>
      </c>
      <c r="C15" s="262">
        <v>887</v>
      </c>
      <c r="D15" s="41">
        <f t="shared" si="0"/>
        <v>78.984861976847725</v>
      </c>
      <c r="E15" s="261">
        <v>501</v>
      </c>
      <c r="F15" s="262">
        <v>480</v>
      </c>
      <c r="G15" s="41">
        <f>F15/E15*100</f>
        <v>95.808383233532936</v>
      </c>
      <c r="I15" s="55"/>
      <c r="J15" s="50"/>
      <c r="M15" s="50"/>
      <c r="T15" s="45"/>
    </row>
    <row r="16" spans="1:21" x14ac:dyDescent="0.25">
      <c r="A16" s="47"/>
      <c r="B16" s="47"/>
      <c r="C16" s="47"/>
      <c r="D16" s="47"/>
      <c r="F16" s="257"/>
      <c r="R16" s="45"/>
    </row>
    <row r="17" spans="1:20" x14ac:dyDescent="0.25">
      <c r="A17" s="47"/>
      <c r="B17" s="47"/>
      <c r="C17" s="47"/>
      <c r="D17" s="47"/>
      <c r="E17" s="47"/>
      <c r="F17" s="47"/>
      <c r="T17" s="45"/>
    </row>
    <row r="18" spans="1:20" x14ac:dyDescent="0.25">
      <c r="T18" s="45"/>
    </row>
    <row r="19" spans="1:20" x14ac:dyDescent="0.25">
      <c r="T19" s="45"/>
    </row>
    <row r="20" spans="1:20" x14ac:dyDescent="0.25">
      <c r="B20" s="50"/>
      <c r="C20" s="50"/>
      <c r="D20" s="50"/>
      <c r="E20" s="50"/>
      <c r="F20" s="50"/>
      <c r="G20" s="50"/>
      <c r="T20" s="45"/>
    </row>
    <row r="21" spans="1:20" x14ac:dyDescent="0.25">
      <c r="T21" s="4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="70" zoomScaleNormal="100" zoomScaleSheetLayoutView="70" workbookViewId="0">
      <selection activeCell="A18" sqref="A18"/>
    </sheetView>
  </sheetViews>
  <sheetFormatPr defaultColWidth="9.09765625" defaultRowHeight="15.55" x14ac:dyDescent="0.3"/>
  <cols>
    <col min="1" max="1" width="3.8984375" style="94" customWidth="1"/>
    <col min="2" max="2" width="28.09765625" style="105" customWidth="1"/>
    <col min="3" max="3" width="10" style="95" customWidth="1"/>
    <col min="4" max="4" width="14.09765625" style="95" customWidth="1"/>
    <col min="5" max="5" width="13.296875" style="106" customWidth="1"/>
    <col min="6" max="6" width="10.296875" style="95" customWidth="1"/>
    <col min="7" max="7" width="13.09765625" style="95" customWidth="1"/>
    <col min="8" max="8" width="12.8984375" style="106" customWidth="1"/>
    <col min="9" max="16384" width="9.09765625" style="95"/>
  </cols>
  <sheetData>
    <row r="1" spans="1:8" ht="20.25" customHeight="1" x14ac:dyDescent="0.3">
      <c r="B1" s="322" t="s">
        <v>87</v>
      </c>
      <c r="C1" s="322"/>
      <c r="D1" s="322"/>
      <c r="E1" s="322"/>
      <c r="F1" s="322"/>
      <c r="G1" s="322"/>
      <c r="H1" s="322"/>
    </row>
    <row r="2" spans="1:8" ht="20.25" customHeight="1" x14ac:dyDescent="0.3">
      <c r="B2" s="322" t="s">
        <v>359</v>
      </c>
      <c r="C2" s="322"/>
      <c r="D2" s="322"/>
      <c r="E2" s="322"/>
      <c r="F2" s="322"/>
      <c r="G2" s="322"/>
      <c r="H2" s="322"/>
    </row>
    <row r="4" spans="1:8" s="96" customFormat="1" ht="31.6" customHeight="1" x14ac:dyDescent="0.3">
      <c r="A4" s="323"/>
      <c r="B4" s="324" t="s">
        <v>89</v>
      </c>
      <c r="C4" s="325" t="s">
        <v>181</v>
      </c>
      <c r="D4" s="325"/>
      <c r="E4" s="325"/>
      <c r="F4" s="321" t="s">
        <v>182</v>
      </c>
      <c r="G4" s="321"/>
      <c r="H4" s="321"/>
    </row>
    <row r="5" spans="1:8" ht="15.65" customHeight="1" x14ac:dyDescent="0.3">
      <c r="A5" s="323"/>
      <c r="B5" s="324"/>
      <c r="C5" s="320" t="s">
        <v>1</v>
      </c>
      <c r="D5" s="320" t="s">
        <v>90</v>
      </c>
      <c r="E5" s="320" t="s">
        <v>91</v>
      </c>
      <c r="F5" s="320" t="s">
        <v>92</v>
      </c>
      <c r="G5" s="320" t="s">
        <v>93</v>
      </c>
      <c r="H5" s="320" t="s">
        <v>91</v>
      </c>
    </row>
    <row r="6" spans="1:8" ht="51.65" customHeight="1" x14ac:dyDescent="0.3">
      <c r="A6" s="323"/>
      <c r="B6" s="324"/>
      <c r="C6" s="320"/>
      <c r="D6" s="320"/>
      <c r="E6" s="320"/>
      <c r="F6" s="320"/>
      <c r="G6" s="320"/>
      <c r="H6" s="320"/>
    </row>
    <row r="7" spans="1:8" s="109" customFormat="1" ht="12.75" x14ac:dyDescent="0.25">
      <c r="A7" s="141" t="s">
        <v>94</v>
      </c>
      <c r="B7" s="142" t="s">
        <v>4</v>
      </c>
      <c r="C7" s="110">
        <v>1</v>
      </c>
      <c r="D7" s="110">
        <v>2</v>
      </c>
      <c r="E7" s="110">
        <v>3</v>
      </c>
      <c r="F7" s="110">
        <v>4</v>
      </c>
      <c r="G7" s="110">
        <v>5</v>
      </c>
      <c r="H7" s="110">
        <v>6</v>
      </c>
    </row>
    <row r="8" spans="1:8" ht="31.05" x14ac:dyDescent="0.3">
      <c r="A8" s="97">
        <v>1</v>
      </c>
      <c r="B8" s="100" t="s">
        <v>95</v>
      </c>
      <c r="C8" s="116">
        <v>415</v>
      </c>
      <c r="D8" s="116">
        <v>826</v>
      </c>
      <c r="E8" s="258">
        <f>C8-D8</f>
        <v>-411</v>
      </c>
      <c r="F8" s="116">
        <v>271</v>
      </c>
      <c r="G8" s="116">
        <v>760</v>
      </c>
      <c r="H8" s="258">
        <f>F8-G8</f>
        <v>-489</v>
      </c>
    </row>
    <row r="9" spans="1:8" x14ac:dyDescent="0.3">
      <c r="A9" s="97">
        <v>2</v>
      </c>
      <c r="B9" s="100" t="s">
        <v>106</v>
      </c>
      <c r="C9" s="116">
        <v>182</v>
      </c>
      <c r="D9" s="116">
        <v>176</v>
      </c>
      <c r="E9" s="258">
        <f>C9-D9</f>
        <v>6</v>
      </c>
      <c r="F9" s="116">
        <v>112</v>
      </c>
      <c r="G9" s="116">
        <v>161</v>
      </c>
      <c r="H9" s="258">
        <f t="shared" ref="H9:H27" si="0">F9-G9</f>
        <v>-49</v>
      </c>
    </row>
    <row r="10" spans="1:8" ht="18.55" customHeight="1" x14ac:dyDescent="0.3">
      <c r="A10" s="97">
        <v>3</v>
      </c>
      <c r="B10" s="100" t="s">
        <v>96</v>
      </c>
      <c r="C10" s="116">
        <v>137</v>
      </c>
      <c r="D10" s="116">
        <v>531</v>
      </c>
      <c r="E10" s="258">
        <f>C10-D10</f>
        <v>-394</v>
      </c>
      <c r="F10" s="116">
        <v>74</v>
      </c>
      <c r="G10" s="116">
        <v>509</v>
      </c>
      <c r="H10" s="258">
        <f t="shared" si="0"/>
        <v>-435</v>
      </c>
    </row>
    <row r="11" spans="1:8" s="99" customFormat="1" ht="18.55" customHeight="1" x14ac:dyDescent="0.3">
      <c r="A11" s="97">
        <v>4</v>
      </c>
      <c r="B11" s="100" t="s">
        <v>104</v>
      </c>
      <c r="C11" s="116">
        <v>132</v>
      </c>
      <c r="D11" s="116">
        <v>53</v>
      </c>
      <c r="E11" s="258">
        <f t="shared" ref="E11:E27" si="1">C11-D11</f>
        <v>79</v>
      </c>
      <c r="F11" s="116">
        <v>85</v>
      </c>
      <c r="G11" s="116">
        <v>46</v>
      </c>
      <c r="H11" s="258">
        <f t="shared" si="0"/>
        <v>39</v>
      </c>
    </row>
    <row r="12" spans="1:8" s="99" customFormat="1" ht="39.75" customHeight="1" x14ac:dyDescent="0.3">
      <c r="A12" s="97">
        <v>5</v>
      </c>
      <c r="B12" s="100" t="s">
        <v>97</v>
      </c>
      <c r="C12" s="116">
        <v>113</v>
      </c>
      <c r="D12" s="116">
        <v>398</v>
      </c>
      <c r="E12" s="258">
        <f t="shared" si="1"/>
        <v>-285</v>
      </c>
      <c r="F12" s="116">
        <v>65</v>
      </c>
      <c r="G12" s="116">
        <v>363</v>
      </c>
      <c r="H12" s="258">
        <f t="shared" si="0"/>
        <v>-298</v>
      </c>
    </row>
    <row r="13" spans="1:8" s="99" customFormat="1" ht="31.05" x14ac:dyDescent="0.3">
      <c r="A13" s="97">
        <v>6</v>
      </c>
      <c r="B13" s="100" t="s">
        <v>100</v>
      </c>
      <c r="C13" s="116">
        <v>112</v>
      </c>
      <c r="D13" s="116">
        <v>266</v>
      </c>
      <c r="E13" s="258">
        <f t="shared" si="1"/>
        <v>-154</v>
      </c>
      <c r="F13" s="116">
        <v>46</v>
      </c>
      <c r="G13" s="116">
        <v>219</v>
      </c>
      <c r="H13" s="258">
        <f t="shared" si="0"/>
        <v>-173</v>
      </c>
    </row>
    <row r="14" spans="1:8" s="99" customFormat="1" ht="24.8" customHeight="1" x14ac:dyDescent="0.3">
      <c r="A14" s="97">
        <v>7</v>
      </c>
      <c r="B14" s="100" t="s">
        <v>157</v>
      </c>
      <c r="C14" s="116">
        <v>109</v>
      </c>
      <c r="D14" s="116">
        <v>36</v>
      </c>
      <c r="E14" s="258">
        <f t="shared" si="1"/>
        <v>73</v>
      </c>
      <c r="F14" s="116">
        <v>25</v>
      </c>
      <c r="G14" s="116">
        <v>27</v>
      </c>
      <c r="H14" s="258">
        <f t="shared" si="0"/>
        <v>-2</v>
      </c>
    </row>
    <row r="15" spans="1:8" s="99" customFormat="1" ht="26.35" customHeight="1" x14ac:dyDescent="0.3">
      <c r="A15" s="97">
        <v>8</v>
      </c>
      <c r="B15" s="100" t="s">
        <v>99</v>
      </c>
      <c r="C15" s="116">
        <v>103</v>
      </c>
      <c r="D15" s="116">
        <v>425</v>
      </c>
      <c r="E15" s="258">
        <f>C15-D15</f>
        <v>-322</v>
      </c>
      <c r="F15" s="116">
        <v>59</v>
      </c>
      <c r="G15" s="116">
        <v>353</v>
      </c>
      <c r="H15" s="258">
        <f t="shared" si="0"/>
        <v>-294</v>
      </c>
    </row>
    <row r="16" spans="1:8" s="99" customFormat="1" ht="23.3" customHeight="1" x14ac:dyDescent="0.3">
      <c r="A16" s="97">
        <v>9</v>
      </c>
      <c r="B16" s="100" t="s">
        <v>101</v>
      </c>
      <c r="C16" s="116">
        <v>96</v>
      </c>
      <c r="D16" s="116">
        <v>551</v>
      </c>
      <c r="E16" s="258">
        <f t="shared" si="1"/>
        <v>-455</v>
      </c>
      <c r="F16" s="116">
        <v>42</v>
      </c>
      <c r="G16" s="116">
        <v>479</v>
      </c>
      <c r="H16" s="258">
        <f t="shared" si="0"/>
        <v>-437</v>
      </c>
    </row>
    <row r="17" spans="1:8" s="99" customFormat="1" ht="31.05" x14ac:dyDescent="0.3">
      <c r="A17" s="97">
        <v>10</v>
      </c>
      <c r="B17" s="100" t="s">
        <v>360</v>
      </c>
      <c r="C17" s="116">
        <v>93</v>
      </c>
      <c r="D17" s="116">
        <v>1</v>
      </c>
      <c r="E17" s="258">
        <f t="shared" si="1"/>
        <v>92</v>
      </c>
      <c r="F17" s="116">
        <v>37</v>
      </c>
      <c r="G17" s="116">
        <v>0</v>
      </c>
      <c r="H17" s="258">
        <f t="shared" si="0"/>
        <v>37</v>
      </c>
    </row>
    <row r="18" spans="1:8" s="99" customFormat="1" ht="32.950000000000003" customHeight="1" x14ac:dyDescent="0.3">
      <c r="A18" s="97">
        <v>11</v>
      </c>
      <c r="B18" s="100" t="s">
        <v>361</v>
      </c>
      <c r="C18" s="116">
        <v>91</v>
      </c>
      <c r="D18" s="116">
        <v>97</v>
      </c>
      <c r="E18" s="258">
        <f t="shared" si="1"/>
        <v>-6</v>
      </c>
      <c r="F18" s="116">
        <v>51</v>
      </c>
      <c r="G18" s="116">
        <v>80</v>
      </c>
      <c r="H18" s="258">
        <f t="shared" si="0"/>
        <v>-29</v>
      </c>
    </row>
    <row r="19" spans="1:8" s="99" customFormat="1" ht="39.75" customHeight="1" x14ac:dyDescent="0.3">
      <c r="A19" s="97">
        <v>12</v>
      </c>
      <c r="B19" s="100" t="s">
        <v>112</v>
      </c>
      <c r="C19" s="116">
        <v>84</v>
      </c>
      <c r="D19" s="116">
        <v>38</v>
      </c>
      <c r="E19" s="258">
        <f t="shared" si="1"/>
        <v>46</v>
      </c>
      <c r="F19" s="116">
        <v>40</v>
      </c>
      <c r="G19" s="116">
        <v>34</v>
      </c>
      <c r="H19" s="258">
        <f t="shared" si="0"/>
        <v>6</v>
      </c>
    </row>
    <row r="20" spans="1:8" s="99" customFormat="1" ht="40.6" customHeight="1" x14ac:dyDescent="0.3">
      <c r="A20" s="97">
        <v>13</v>
      </c>
      <c r="B20" s="100" t="s">
        <v>362</v>
      </c>
      <c r="C20" s="116">
        <v>74</v>
      </c>
      <c r="D20" s="116">
        <v>4</v>
      </c>
      <c r="E20" s="258">
        <f t="shared" si="1"/>
        <v>70</v>
      </c>
      <c r="F20" s="116">
        <v>74</v>
      </c>
      <c r="G20" s="116">
        <v>2</v>
      </c>
      <c r="H20" s="258">
        <f t="shared" si="0"/>
        <v>72</v>
      </c>
    </row>
    <row r="21" spans="1:8" s="99" customFormat="1" ht="18.55" customHeight="1" x14ac:dyDescent="0.3">
      <c r="A21" s="97">
        <v>14</v>
      </c>
      <c r="B21" s="100" t="s">
        <v>334</v>
      </c>
      <c r="C21" s="116">
        <v>69</v>
      </c>
      <c r="D21" s="116">
        <v>58</v>
      </c>
      <c r="E21" s="258">
        <f t="shared" si="1"/>
        <v>11</v>
      </c>
      <c r="F21" s="116">
        <v>41</v>
      </c>
      <c r="G21" s="116">
        <v>54</v>
      </c>
      <c r="H21" s="258">
        <f t="shared" si="0"/>
        <v>-13</v>
      </c>
    </row>
    <row r="22" spans="1:8" s="99" customFormat="1" ht="18.55" customHeight="1" x14ac:dyDescent="0.3">
      <c r="A22" s="97">
        <v>15</v>
      </c>
      <c r="B22" s="100" t="s">
        <v>150</v>
      </c>
      <c r="C22" s="116">
        <v>67</v>
      </c>
      <c r="D22" s="116">
        <v>43</v>
      </c>
      <c r="E22" s="258">
        <f t="shared" si="1"/>
        <v>24</v>
      </c>
      <c r="F22" s="116">
        <v>48</v>
      </c>
      <c r="G22" s="116">
        <v>35</v>
      </c>
      <c r="H22" s="258">
        <f t="shared" si="0"/>
        <v>13</v>
      </c>
    </row>
    <row r="23" spans="1:8" s="99" customFormat="1" x14ac:dyDescent="0.3">
      <c r="A23" s="97">
        <v>16</v>
      </c>
      <c r="B23" s="100" t="s">
        <v>103</v>
      </c>
      <c r="C23" s="116">
        <v>66</v>
      </c>
      <c r="D23" s="116">
        <v>405</v>
      </c>
      <c r="E23" s="258">
        <f t="shared" si="1"/>
        <v>-339</v>
      </c>
      <c r="F23" s="116">
        <v>28</v>
      </c>
      <c r="G23" s="116">
        <v>357</v>
      </c>
      <c r="H23" s="258">
        <f t="shared" si="0"/>
        <v>-329</v>
      </c>
    </row>
    <row r="24" spans="1:8" s="99" customFormat="1" ht="18.55" customHeight="1" x14ac:dyDescent="0.3">
      <c r="A24" s="97">
        <v>17</v>
      </c>
      <c r="B24" s="100" t="s">
        <v>122</v>
      </c>
      <c r="C24" s="116">
        <v>64</v>
      </c>
      <c r="D24" s="116">
        <v>20</v>
      </c>
      <c r="E24" s="258">
        <f t="shared" si="1"/>
        <v>44</v>
      </c>
      <c r="F24" s="116">
        <v>37</v>
      </c>
      <c r="G24" s="116">
        <v>18</v>
      </c>
      <c r="H24" s="258">
        <f t="shared" si="0"/>
        <v>19</v>
      </c>
    </row>
    <row r="25" spans="1:8" s="99" customFormat="1" ht="18.55" customHeight="1" x14ac:dyDescent="0.3">
      <c r="A25" s="97">
        <v>18</v>
      </c>
      <c r="B25" s="100" t="s">
        <v>153</v>
      </c>
      <c r="C25" s="116">
        <v>62</v>
      </c>
      <c r="D25" s="116">
        <v>43</v>
      </c>
      <c r="E25" s="258">
        <f t="shared" si="1"/>
        <v>19</v>
      </c>
      <c r="F25" s="116">
        <v>8</v>
      </c>
      <c r="G25" s="116">
        <v>33</v>
      </c>
      <c r="H25" s="258">
        <f t="shared" si="0"/>
        <v>-25</v>
      </c>
    </row>
    <row r="26" spans="1:8" s="99" customFormat="1" ht="18.55" customHeight="1" x14ac:dyDescent="0.3">
      <c r="A26" s="97">
        <v>19</v>
      </c>
      <c r="B26" s="100" t="s">
        <v>326</v>
      </c>
      <c r="C26" s="116">
        <v>61</v>
      </c>
      <c r="D26" s="116">
        <v>440</v>
      </c>
      <c r="E26" s="258">
        <f t="shared" si="1"/>
        <v>-379</v>
      </c>
      <c r="F26" s="116">
        <v>29</v>
      </c>
      <c r="G26" s="116">
        <v>394</v>
      </c>
      <c r="H26" s="258">
        <f t="shared" si="0"/>
        <v>-365</v>
      </c>
    </row>
    <row r="27" spans="1:8" s="99" customFormat="1" x14ac:dyDescent="0.3">
      <c r="A27" s="97">
        <v>22</v>
      </c>
      <c r="B27" s="100" t="s">
        <v>110</v>
      </c>
      <c r="C27" s="116">
        <v>60</v>
      </c>
      <c r="D27" s="116">
        <v>34</v>
      </c>
      <c r="E27" s="258">
        <f t="shared" si="1"/>
        <v>26</v>
      </c>
      <c r="F27" s="116">
        <v>464</v>
      </c>
      <c r="G27" s="116">
        <v>11699</v>
      </c>
      <c r="H27" s="258">
        <f t="shared" si="0"/>
        <v>-11235</v>
      </c>
    </row>
    <row r="28" spans="1:8" s="99" customFormat="1" x14ac:dyDescent="0.3"/>
    <row r="29" spans="1:8" s="99" customFormat="1" ht="18.55" customHeight="1" x14ac:dyDescent="0.3"/>
    <row r="30" spans="1:8" s="99" customFormat="1" ht="18.55" customHeight="1" x14ac:dyDescent="0.3"/>
    <row r="31" spans="1:8" s="99" customFormat="1" ht="18.55" customHeight="1" x14ac:dyDescent="0.3"/>
    <row r="32" spans="1:8" s="99" customFormat="1" ht="18.55" customHeight="1" x14ac:dyDescent="0.3"/>
    <row r="33" spans="1:8" s="99" customFormat="1" x14ac:dyDescent="0.3"/>
    <row r="34" spans="1:8" s="99" customFormat="1" x14ac:dyDescent="0.3"/>
    <row r="35" spans="1:8" s="99" customFormat="1" ht="18.55" customHeight="1" x14ac:dyDescent="0.3"/>
    <row r="36" spans="1:8" s="99" customFormat="1" ht="18.55" customHeight="1" x14ac:dyDescent="0.3"/>
    <row r="37" spans="1:8" s="99" customFormat="1" ht="18.55" customHeight="1" x14ac:dyDescent="0.3"/>
    <row r="38" spans="1:8" s="99" customFormat="1" ht="18.55" customHeight="1" x14ac:dyDescent="0.3"/>
    <row r="39" spans="1:8" s="99" customFormat="1" ht="18.55" customHeight="1" x14ac:dyDescent="0.3"/>
    <row r="40" spans="1:8" s="99" customFormat="1" ht="18.55" customHeight="1" x14ac:dyDescent="0.3"/>
    <row r="41" spans="1:8" s="99" customFormat="1" x14ac:dyDescent="0.3"/>
    <row r="42" spans="1:8" s="99" customFormat="1" ht="18.55" customHeight="1" x14ac:dyDescent="0.3"/>
    <row r="43" spans="1:8" ht="18.55" customHeight="1" x14ac:dyDescent="0.3">
      <c r="A43" s="95"/>
      <c r="B43" s="95"/>
      <c r="E43" s="95"/>
      <c r="H43" s="95"/>
    </row>
    <row r="44" spans="1:8" x14ac:dyDescent="0.3">
      <c r="A44" s="95"/>
      <c r="B44" s="95"/>
      <c r="E44" s="95"/>
      <c r="H44" s="95"/>
    </row>
    <row r="45" spans="1:8" ht="18.55" customHeight="1" x14ac:dyDescent="0.3">
      <c r="A45" s="95"/>
      <c r="B45" s="95"/>
      <c r="E45" s="95"/>
      <c r="H45" s="95"/>
    </row>
    <row r="46" spans="1:8" ht="18.55" customHeight="1" x14ac:dyDescent="0.3">
      <c r="A46" s="95"/>
      <c r="B46" s="95"/>
      <c r="E46" s="95"/>
      <c r="H46" s="95"/>
    </row>
    <row r="47" spans="1:8" x14ac:dyDescent="0.3">
      <c r="A47" s="95"/>
      <c r="B47" s="95"/>
      <c r="E47" s="95"/>
      <c r="H47" s="95"/>
    </row>
    <row r="48" spans="1:8" ht="18.55" customHeight="1" x14ac:dyDescent="0.3">
      <c r="A48" s="95"/>
      <c r="B48" s="95"/>
      <c r="E48" s="95"/>
      <c r="H48" s="95"/>
    </row>
    <row r="49" spans="1:8" ht="18.55" customHeight="1" x14ac:dyDescent="0.3">
      <c r="A49" s="95"/>
      <c r="B49" s="95"/>
      <c r="E49" s="95"/>
      <c r="H49" s="95"/>
    </row>
    <row r="50" spans="1:8" ht="18.55" customHeight="1" x14ac:dyDescent="0.3">
      <c r="A50" s="95"/>
      <c r="B50" s="95"/>
      <c r="E50" s="95"/>
      <c r="H50" s="95"/>
    </row>
    <row r="51" spans="1:8" ht="18.55" customHeight="1" x14ac:dyDescent="0.3">
      <c r="A51" s="95"/>
      <c r="B51" s="95"/>
      <c r="E51" s="95"/>
      <c r="H51" s="95"/>
    </row>
    <row r="52" spans="1:8" ht="18.55" customHeight="1" x14ac:dyDescent="0.3">
      <c r="A52" s="95"/>
      <c r="B52" s="95"/>
      <c r="E52" s="95"/>
      <c r="H52" s="95"/>
    </row>
    <row r="53" spans="1:8" x14ac:dyDescent="0.3">
      <c r="A53" s="95"/>
      <c r="B53" s="95"/>
      <c r="E53" s="95"/>
      <c r="H53" s="95"/>
    </row>
    <row r="54" spans="1:8" ht="18.55" customHeight="1" x14ac:dyDescent="0.3">
      <c r="A54" s="95"/>
      <c r="B54" s="95"/>
      <c r="E54" s="95"/>
      <c r="H54" s="95"/>
    </row>
    <row r="55" spans="1:8" x14ac:dyDescent="0.3">
      <c r="A55" s="95"/>
      <c r="B55" s="95"/>
      <c r="E55" s="95"/>
      <c r="H55" s="95"/>
    </row>
    <row r="56" spans="1:8" x14ac:dyDescent="0.3">
      <c r="B56" s="95"/>
      <c r="E56" s="95"/>
      <c r="H56" s="95"/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view="pageBreakPreview" topLeftCell="A79" zoomScale="80" zoomScaleNormal="100" zoomScaleSheetLayoutView="80" workbookViewId="0">
      <selection activeCell="A65" sqref="A65:XFD66"/>
    </sheetView>
  </sheetViews>
  <sheetFormatPr defaultColWidth="8.8984375" defaultRowHeight="12.75" x14ac:dyDescent="0.25"/>
  <cols>
    <col min="1" max="1" width="36.296875" style="109" customWidth="1"/>
    <col min="2" max="2" width="10.59765625" style="119" customWidth="1"/>
    <col min="3" max="3" width="12.296875" style="119" customWidth="1"/>
    <col min="4" max="4" width="12.59765625" style="120" customWidth="1"/>
    <col min="5" max="5" width="10.3984375" style="119" customWidth="1"/>
    <col min="6" max="6" width="12.09765625" style="119" customWidth="1"/>
    <col min="7" max="7" width="12.3984375" style="120" customWidth="1"/>
    <col min="8" max="8" width="8.8984375" style="109"/>
    <col min="9" max="9" width="64" style="109" customWidth="1"/>
    <col min="10" max="16384" width="8.8984375" style="109"/>
  </cols>
  <sheetData>
    <row r="1" spans="1:13" s="107" customFormat="1" ht="22.6" customHeight="1" x14ac:dyDescent="0.35">
      <c r="A1" s="326" t="s">
        <v>132</v>
      </c>
      <c r="B1" s="326"/>
      <c r="C1" s="326"/>
      <c r="D1" s="326"/>
      <c r="E1" s="326"/>
      <c r="F1" s="326"/>
      <c r="G1" s="326"/>
    </row>
    <row r="2" spans="1:13" s="107" customFormat="1" ht="19.95" x14ac:dyDescent="0.35">
      <c r="A2" s="327" t="s">
        <v>133</v>
      </c>
      <c r="B2" s="327"/>
      <c r="C2" s="327"/>
      <c r="D2" s="327"/>
      <c r="E2" s="327"/>
      <c r="F2" s="327"/>
      <c r="G2" s="327"/>
    </row>
    <row r="4" spans="1:13" s="108" customFormat="1" ht="32.950000000000003" customHeight="1" x14ac:dyDescent="0.25">
      <c r="A4" s="324" t="s">
        <v>89</v>
      </c>
      <c r="B4" s="325" t="s">
        <v>181</v>
      </c>
      <c r="C4" s="325"/>
      <c r="D4" s="325"/>
      <c r="E4" s="321" t="s">
        <v>182</v>
      </c>
      <c r="F4" s="321"/>
      <c r="G4" s="321"/>
    </row>
    <row r="5" spans="1:13" ht="18.55" customHeight="1" x14ac:dyDescent="0.25">
      <c r="A5" s="324"/>
      <c r="B5" s="329" t="s">
        <v>1</v>
      </c>
      <c r="C5" s="329" t="s">
        <v>90</v>
      </c>
      <c r="D5" s="329" t="s">
        <v>91</v>
      </c>
      <c r="E5" s="329" t="s">
        <v>175</v>
      </c>
      <c r="F5" s="329" t="s">
        <v>176</v>
      </c>
      <c r="G5" s="329" t="s">
        <v>91</v>
      </c>
    </row>
    <row r="6" spans="1:13" ht="52.2" customHeight="1" x14ac:dyDescent="0.25">
      <c r="A6" s="324"/>
      <c r="B6" s="329"/>
      <c r="C6" s="329"/>
      <c r="D6" s="329"/>
      <c r="E6" s="329"/>
      <c r="F6" s="329"/>
      <c r="G6" s="329"/>
    </row>
    <row r="7" spans="1:13" x14ac:dyDescent="0.25">
      <c r="A7" s="110" t="s">
        <v>4</v>
      </c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>
        <v>6</v>
      </c>
    </row>
    <row r="8" spans="1:13" ht="38.5" customHeight="1" x14ac:dyDescent="0.25">
      <c r="A8" s="328" t="s">
        <v>134</v>
      </c>
      <c r="B8" s="328"/>
      <c r="C8" s="328"/>
      <c r="D8" s="328"/>
      <c r="E8" s="328"/>
      <c r="F8" s="328"/>
      <c r="G8" s="328"/>
      <c r="M8" s="112"/>
    </row>
    <row r="9" spans="1:13" ht="15.55" x14ac:dyDescent="0.25">
      <c r="A9" s="113" t="s">
        <v>135</v>
      </c>
      <c r="B9" s="121">
        <v>31</v>
      </c>
      <c r="C9" s="121">
        <v>138</v>
      </c>
      <c r="D9" s="133">
        <f>B9-C9</f>
        <v>-107</v>
      </c>
      <c r="E9" s="121">
        <v>16</v>
      </c>
      <c r="F9" s="121">
        <v>117</v>
      </c>
      <c r="G9" s="133">
        <f>E9-F9</f>
        <v>-101</v>
      </c>
      <c r="M9" s="112"/>
    </row>
    <row r="10" spans="1:13" ht="15.55" x14ac:dyDescent="0.25">
      <c r="A10" s="114" t="s">
        <v>114</v>
      </c>
      <c r="B10" s="121">
        <v>27</v>
      </c>
      <c r="C10" s="121">
        <v>270</v>
      </c>
      <c r="D10" s="133">
        <f t="shared" ref="D10:D17" si="0">B10-C10</f>
        <v>-243</v>
      </c>
      <c r="E10" s="121">
        <v>19</v>
      </c>
      <c r="F10" s="121">
        <v>230</v>
      </c>
      <c r="G10" s="133">
        <f t="shared" ref="G10:G18" si="1">E10-F10</f>
        <v>-211</v>
      </c>
    </row>
    <row r="11" spans="1:13" ht="31.05" x14ac:dyDescent="0.25">
      <c r="A11" s="114" t="s">
        <v>141</v>
      </c>
      <c r="B11" s="121">
        <v>22</v>
      </c>
      <c r="C11" s="121">
        <v>87</v>
      </c>
      <c r="D11" s="133">
        <f t="shared" si="0"/>
        <v>-65</v>
      </c>
      <c r="E11" s="121">
        <v>16</v>
      </c>
      <c r="F11" s="121">
        <v>83</v>
      </c>
      <c r="G11" s="133">
        <f t="shared" si="1"/>
        <v>-67</v>
      </c>
    </row>
    <row r="12" spans="1:13" ht="15.55" x14ac:dyDescent="0.25">
      <c r="A12" s="114" t="s">
        <v>363</v>
      </c>
      <c r="B12" s="121">
        <v>18</v>
      </c>
      <c r="C12" s="121">
        <v>53</v>
      </c>
      <c r="D12" s="133">
        <f t="shared" si="0"/>
        <v>-35</v>
      </c>
      <c r="E12" s="121">
        <v>9</v>
      </c>
      <c r="F12" s="121">
        <v>48</v>
      </c>
      <c r="G12" s="133">
        <f t="shared" si="1"/>
        <v>-39</v>
      </c>
    </row>
    <row r="13" spans="1:13" ht="15.55" x14ac:dyDescent="0.25">
      <c r="A13" s="114" t="s">
        <v>337</v>
      </c>
      <c r="B13" s="121">
        <v>17</v>
      </c>
      <c r="C13" s="121">
        <v>194</v>
      </c>
      <c r="D13" s="133">
        <f t="shared" si="0"/>
        <v>-177</v>
      </c>
      <c r="E13" s="121">
        <v>5</v>
      </c>
      <c r="F13" s="121">
        <v>165</v>
      </c>
      <c r="G13" s="133">
        <f t="shared" si="1"/>
        <v>-160</v>
      </c>
    </row>
    <row r="14" spans="1:13" ht="15.55" x14ac:dyDescent="0.25">
      <c r="A14" s="114" t="s">
        <v>136</v>
      </c>
      <c r="B14" s="121">
        <v>15</v>
      </c>
      <c r="C14" s="121">
        <v>29</v>
      </c>
      <c r="D14" s="133">
        <f t="shared" si="0"/>
        <v>-14</v>
      </c>
      <c r="E14" s="121">
        <v>8</v>
      </c>
      <c r="F14" s="121">
        <v>23</v>
      </c>
      <c r="G14" s="133">
        <f t="shared" si="1"/>
        <v>-15</v>
      </c>
    </row>
    <row r="15" spans="1:13" ht="15.55" x14ac:dyDescent="0.25">
      <c r="A15" s="114" t="s">
        <v>320</v>
      </c>
      <c r="B15" s="121">
        <v>14</v>
      </c>
      <c r="C15" s="121">
        <v>164</v>
      </c>
      <c r="D15" s="133">
        <f t="shared" si="0"/>
        <v>-150</v>
      </c>
      <c r="E15" s="121">
        <v>7</v>
      </c>
      <c r="F15" s="121">
        <v>135</v>
      </c>
      <c r="G15" s="133">
        <f t="shared" si="1"/>
        <v>-128</v>
      </c>
    </row>
    <row r="16" spans="1:13" ht="15.55" x14ac:dyDescent="0.25">
      <c r="A16" s="115" t="s">
        <v>139</v>
      </c>
      <c r="B16" s="121">
        <v>13</v>
      </c>
      <c r="C16" s="121">
        <v>147</v>
      </c>
      <c r="D16" s="133">
        <f t="shared" si="0"/>
        <v>-134</v>
      </c>
      <c r="E16" s="121">
        <v>5</v>
      </c>
      <c r="F16" s="121">
        <v>127</v>
      </c>
      <c r="G16" s="133">
        <f t="shared" si="1"/>
        <v>-122</v>
      </c>
    </row>
    <row r="17" spans="1:7" ht="31.05" x14ac:dyDescent="0.25">
      <c r="A17" s="115" t="s">
        <v>364</v>
      </c>
      <c r="B17" s="121">
        <v>13</v>
      </c>
      <c r="C17" s="121">
        <v>86</v>
      </c>
      <c r="D17" s="133">
        <f t="shared" si="0"/>
        <v>-73</v>
      </c>
      <c r="E17" s="121">
        <v>13</v>
      </c>
      <c r="F17" s="121">
        <v>75</v>
      </c>
      <c r="G17" s="133">
        <f t="shared" si="1"/>
        <v>-62</v>
      </c>
    </row>
    <row r="18" spans="1:7" ht="15.55" x14ac:dyDescent="0.25">
      <c r="A18" s="115" t="s">
        <v>365</v>
      </c>
      <c r="B18" s="121">
        <v>11</v>
      </c>
      <c r="C18" s="121">
        <v>72</v>
      </c>
      <c r="D18" s="133">
        <f>B18-C18</f>
        <v>-61</v>
      </c>
      <c r="E18" s="121">
        <v>7</v>
      </c>
      <c r="F18" s="121">
        <v>59</v>
      </c>
      <c r="G18" s="133">
        <f t="shared" si="1"/>
        <v>-52</v>
      </c>
    </row>
    <row r="19" spans="1:7" ht="32.950000000000003" customHeight="1" x14ac:dyDescent="0.25">
      <c r="A19" s="328" t="s">
        <v>34</v>
      </c>
      <c r="B19" s="328"/>
      <c r="C19" s="328"/>
      <c r="D19" s="328"/>
      <c r="E19" s="328"/>
      <c r="F19" s="328"/>
      <c r="G19" s="328"/>
    </row>
    <row r="20" spans="1:7" ht="28.55" customHeight="1" x14ac:dyDescent="0.25">
      <c r="A20" s="114" t="s">
        <v>360</v>
      </c>
      <c r="B20" s="121">
        <v>93</v>
      </c>
      <c r="C20" s="121">
        <v>1</v>
      </c>
      <c r="D20" s="133">
        <f>B20-C20</f>
        <v>92</v>
      </c>
      <c r="E20" s="121">
        <v>37</v>
      </c>
      <c r="F20" s="121">
        <v>0</v>
      </c>
      <c r="G20" s="133">
        <f>E20-F20</f>
        <v>37</v>
      </c>
    </row>
    <row r="21" spans="1:7" ht="31.05" x14ac:dyDescent="0.25">
      <c r="A21" s="114" t="s">
        <v>185</v>
      </c>
      <c r="B21" s="121">
        <v>60</v>
      </c>
      <c r="C21" s="121">
        <v>5</v>
      </c>
      <c r="D21" s="133">
        <f t="shared" ref="D21:D31" si="2">B21-C21</f>
        <v>55</v>
      </c>
      <c r="E21" s="121">
        <v>39</v>
      </c>
      <c r="F21" s="121">
        <v>4</v>
      </c>
      <c r="G21" s="133">
        <f t="shared" ref="G21:G31" si="3">E21-F21</f>
        <v>35</v>
      </c>
    </row>
    <row r="22" spans="1:7" ht="31.05" x14ac:dyDescent="0.25">
      <c r="A22" s="114" t="s">
        <v>346</v>
      </c>
      <c r="B22" s="121">
        <v>55</v>
      </c>
      <c r="C22" s="121">
        <v>297</v>
      </c>
      <c r="D22" s="133">
        <f t="shared" si="2"/>
        <v>-242</v>
      </c>
      <c r="E22" s="121">
        <v>26</v>
      </c>
      <c r="F22" s="121">
        <v>221</v>
      </c>
      <c r="G22" s="133">
        <f t="shared" si="3"/>
        <v>-195</v>
      </c>
    </row>
    <row r="23" spans="1:7" ht="31.05" x14ac:dyDescent="0.25">
      <c r="A23" s="114" t="s">
        <v>351</v>
      </c>
      <c r="B23" s="121">
        <v>48</v>
      </c>
      <c r="C23" s="121">
        <v>20</v>
      </c>
      <c r="D23" s="133">
        <f t="shared" si="2"/>
        <v>28</v>
      </c>
      <c r="E23" s="121">
        <v>32</v>
      </c>
      <c r="F23" s="121">
        <v>19</v>
      </c>
      <c r="G23" s="133">
        <f t="shared" si="3"/>
        <v>13</v>
      </c>
    </row>
    <row r="24" spans="1:7" ht="38.5" customHeight="1" x14ac:dyDescent="0.25">
      <c r="A24" s="114" t="s">
        <v>347</v>
      </c>
      <c r="B24" s="121">
        <v>47</v>
      </c>
      <c r="C24" s="121">
        <v>57</v>
      </c>
      <c r="D24" s="133">
        <f t="shared" si="2"/>
        <v>-10</v>
      </c>
      <c r="E24" s="121">
        <v>26</v>
      </c>
      <c r="F24" s="121">
        <v>51</v>
      </c>
      <c r="G24" s="133">
        <f t="shared" si="3"/>
        <v>-25</v>
      </c>
    </row>
    <row r="25" spans="1:7" ht="15.55" x14ac:dyDescent="0.25">
      <c r="A25" s="114" t="s">
        <v>143</v>
      </c>
      <c r="B25" s="121">
        <v>27</v>
      </c>
      <c r="C25" s="121">
        <v>42</v>
      </c>
      <c r="D25" s="133">
        <f t="shared" si="2"/>
        <v>-15</v>
      </c>
      <c r="E25" s="121">
        <v>14</v>
      </c>
      <c r="F25" s="121">
        <v>37</v>
      </c>
      <c r="G25" s="133">
        <f t="shared" si="3"/>
        <v>-23</v>
      </c>
    </row>
    <row r="26" spans="1:7" ht="15.55" x14ac:dyDescent="0.25">
      <c r="A26" s="114" t="s">
        <v>366</v>
      </c>
      <c r="B26" s="121">
        <v>23</v>
      </c>
      <c r="C26" s="121">
        <v>0</v>
      </c>
      <c r="D26" s="133">
        <f t="shared" si="2"/>
        <v>23</v>
      </c>
      <c r="E26" s="121">
        <v>17</v>
      </c>
      <c r="F26" s="121">
        <v>0</v>
      </c>
      <c r="G26" s="133">
        <f t="shared" si="3"/>
        <v>17</v>
      </c>
    </row>
    <row r="27" spans="1:7" ht="15.55" x14ac:dyDescent="0.25">
      <c r="A27" s="114" t="s">
        <v>144</v>
      </c>
      <c r="B27" s="121">
        <v>21</v>
      </c>
      <c r="C27" s="121">
        <v>16</v>
      </c>
      <c r="D27" s="133">
        <f t="shared" si="2"/>
        <v>5</v>
      </c>
      <c r="E27" s="121">
        <v>14</v>
      </c>
      <c r="F27" s="121">
        <v>15</v>
      </c>
      <c r="G27" s="133">
        <f t="shared" si="3"/>
        <v>-1</v>
      </c>
    </row>
    <row r="28" spans="1:7" ht="15.55" x14ac:dyDescent="0.25">
      <c r="A28" s="114" t="s">
        <v>128</v>
      </c>
      <c r="B28" s="121">
        <v>21</v>
      </c>
      <c r="C28" s="121">
        <v>154</v>
      </c>
      <c r="D28" s="133">
        <f t="shared" si="2"/>
        <v>-133</v>
      </c>
      <c r="E28" s="121">
        <v>8</v>
      </c>
      <c r="F28" s="121">
        <v>130</v>
      </c>
      <c r="G28" s="133">
        <f t="shared" si="3"/>
        <v>-122</v>
      </c>
    </row>
    <row r="29" spans="1:7" ht="15.55" x14ac:dyDescent="0.25">
      <c r="A29" s="114" t="s">
        <v>131</v>
      </c>
      <c r="B29" s="121">
        <v>20</v>
      </c>
      <c r="C29" s="121">
        <v>115</v>
      </c>
      <c r="D29" s="133">
        <f t="shared" si="2"/>
        <v>-95</v>
      </c>
      <c r="E29" s="121">
        <v>8</v>
      </c>
      <c r="F29" s="121">
        <v>103</v>
      </c>
      <c r="G29" s="133">
        <f t="shared" si="3"/>
        <v>-95</v>
      </c>
    </row>
    <row r="30" spans="1:7" ht="15.55" x14ac:dyDescent="0.25">
      <c r="A30" s="114" t="s">
        <v>367</v>
      </c>
      <c r="B30" s="121">
        <v>18</v>
      </c>
      <c r="C30" s="121">
        <v>10</v>
      </c>
      <c r="D30" s="133">
        <f t="shared" si="2"/>
        <v>8</v>
      </c>
      <c r="E30" s="121">
        <v>8</v>
      </c>
      <c r="F30" s="121">
        <v>10</v>
      </c>
      <c r="G30" s="133">
        <f t="shared" si="3"/>
        <v>-2</v>
      </c>
    </row>
    <row r="31" spans="1:7" ht="15.55" x14ac:dyDescent="0.25">
      <c r="A31" s="114" t="s">
        <v>186</v>
      </c>
      <c r="B31" s="121">
        <v>18</v>
      </c>
      <c r="C31" s="121">
        <v>31</v>
      </c>
      <c r="D31" s="133">
        <f t="shared" si="2"/>
        <v>-13</v>
      </c>
      <c r="E31" s="121">
        <v>3</v>
      </c>
      <c r="F31" s="121">
        <v>25</v>
      </c>
      <c r="G31" s="133">
        <f t="shared" si="3"/>
        <v>-22</v>
      </c>
    </row>
    <row r="32" spans="1:7" ht="31.6" customHeight="1" x14ac:dyDescent="0.25">
      <c r="A32" s="328" t="s">
        <v>35</v>
      </c>
      <c r="B32" s="328"/>
      <c r="C32" s="328"/>
      <c r="D32" s="328"/>
      <c r="E32" s="328"/>
      <c r="F32" s="328"/>
      <c r="G32" s="328"/>
    </row>
    <row r="33" spans="1:7" ht="15.55" x14ac:dyDescent="0.25">
      <c r="A33" s="263" t="s">
        <v>101</v>
      </c>
      <c r="B33" s="116">
        <v>96</v>
      </c>
      <c r="C33" s="116">
        <v>551</v>
      </c>
      <c r="D33" s="258">
        <f>B33-C33</f>
        <v>-455</v>
      </c>
      <c r="E33" s="116">
        <v>42</v>
      </c>
      <c r="F33" s="116">
        <v>479</v>
      </c>
      <c r="G33" s="258">
        <f>E33-F33</f>
        <v>-437</v>
      </c>
    </row>
    <row r="34" spans="1:7" ht="15.55" x14ac:dyDescent="0.25">
      <c r="A34" s="263" t="s">
        <v>361</v>
      </c>
      <c r="B34" s="116">
        <v>91</v>
      </c>
      <c r="C34" s="116">
        <v>97</v>
      </c>
      <c r="D34" s="258">
        <f t="shared" ref="D34:D43" si="4">B34-C34</f>
        <v>-6</v>
      </c>
      <c r="E34" s="116">
        <v>51</v>
      </c>
      <c r="F34" s="116">
        <v>80</v>
      </c>
      <c r="G34" s="258">
        <f t="shared" ref="G34:G43" si="5">E34-F34</f>
        <v>-29</v>
      </c>
    </row>
    <row r="35" spans="1:7" ht="31.05" x14ac:dyDescent="0.25">
      <c r="A35" s="263" t="s">
        <v>362</v>
      </c>
      <c r="B35" s="116">
        <v>74</v>
      </c>
      <c r="C35" s="116">
        <v>4</v>
      </c>
      <c r="D35" s="258">
        <f t="shared" si="4"/>
        <v>70</v>
      </c>
      <c r="E35" s="116">
        <v>74</v>
      </c>
      <c r="F35" s="116">
        <v>2</v>
      </c>
      <c r="G35" s="258">
        <f t="shared" si="5"/>
        <v>72</v>
      </c>
    </row>
    <row r="36" spans="1:7" ht="15.55" x14ac:dyDescent="0.25">
      <c r="A36" s="263" t="s">
        <v>109</v>
      </c>
      <c r="B36" s="116">
        <v>40</v>
      </c>
      <c r="C36" s="116">
        <v>311</v>
      </c>
      <c r="D36" s="258">
        <f t="shared" si="4"/>
        <v>-271</v>
      </c>
      <c r="E36" s="116">
        <v>13</v>
      </c>
      <c r="F36" s="116">
        <v>275</v>
      </c>
      <c r="G36" s="258">
        <f t="shared" si="5"/>
        <v>-262</v>
      </c>
    </row>
    <row r="37" spans="1:7" ht="38.25" customHeight="1" x14ac:dyDescent="0.25">
      <c r="A37" s="263" t="s">
        <v>187</v>
      </c>
      <c r="B37" s="116">
        <v>37</v>
      </c>
      <c r="C37" s="116">
        <v>3</v>
      </c>
      <c r="D37" s="258">
        <f t="shared" si="4"/>
        <v>34</v>
      </c>
      <c r="E37" s="116">
        <v>18</v>
      </c>
      <c r="F37" s="116">
        <v>3</v>
      </c>
      <c r="G37" s="258">
        <f t="shared" si="5"/>
        <v>15</v>
      </c>
    </row>
    <row r="38" spans="1:7" ht="15.55" x14ac:dyDescent="0.25">
      <c r="A38" s="263" t="s">
        <v>145</v>
      </c>
      <c r="B38" s="116">
        <v>36</v>
      </c>
      <c r="C38" s="116">
        <v>15</v>
      </c>
      <c r="D38" s="258">
        <f t="shared" si="4"/>
        <v>21</v>
      </c>
      <c r="E38" s="116">
        <v>24</v>
      </c>
      <c r="F38" s="116">
        <v>14</v>
      </c>
      <c r="G38" s="258">
        <f t="shared" si="5"/>
        <v>10</v>
      </c>
    </row>
    <row r="39" spans="1:7" ht="31.05" x14ac:dyDescent="0.25">
      <c r="A39" s="263" t="s">
        <v>368</v>
      </c>
      <c r="B39" s="116">
        <v>34</v>
      </c>
      <c r="C39" s="116">
        <v>18</v>
      </c>
      <c r="D39" s="258">
        <f t="shared" si="4"/>
        <v>16</v>
      </c>
      <c r="E39" s="116">
        <v>15</v>
      </c>
      <c r="F39" s="116">
        <v>16</v>
      </c>
      <c r="G39" s="258">
        <f t="shared" si="5"/>
        <v>-1</v>
      </c>
    </row>
    <row r="40" spans="1:7" ht="15.55" x14ac:dyDescent="0.25">
      <c r="A40" s="263" t="s">
        <v>147</v>
      </c>
      <c r="B40" s="116">
        <v>33</v>
      </c>
      <c r="C40" s="116">
        <v>14</v>
      </c>
      <c r="D40" s="258">
        <f t="shared" si="4"/>
        <v>19</v>
      </c>
      <c r="E40" s="116">
        <v>20</v>
      </c>
      <c r="F40" s="116">
        <v>12</v>
      </c>
      <c r="G40" s="258">
        <f t="shared" si="5"/>
        <v>8</v>
      </c>
    </row>
    <row r="41" spans="1:7" ht="34.5" customHeight="1" x14ac:dyDescent="0.25">
      <c r="A41" s="263" t="s">
        <v>369</v>
      </c>
      <c r="B41" s="116">
        <v>24</v>
      </c>
      <c r="C41" s="116">
        <v>20</v>
      </c>
      <c r="D41" s="258">
        <f t="shared" si="4"/>
        <v>4</v>
      </c>
      <c r="E41" s="116">
        <v>9</v>
      </c>
      <c r="F41" s="116">
        <v>18</v>
      </c>
      <c r="G41" s="258">
        <f t="shared" si="5"/>
        <v>-9</v>
      </c>
    </row>
    <row r="42" spans="1:7" ht="20.25" customHeight="1" x14ac:dyDescent="0.25">
      <c r="A42" s="263" t="s">
        <v>146</v>
      </c>
      <c r="B42" s="116">
        <v>21</v>
      </c>
      <c r="C42" s="116">
        <v>28</v>
      </c>
      <c r="D42" s="258">
        <f t="shared" si="4"/>
        <v>-7</v>
      </c>
      <c r="E42" s="116">
        <v>15</v>
      </c>
      <c r="F42" s="116">
        <v>25</v>
      </c>
      <c r="G42" s="258">
        <f t="shared" si="5"/>
        <v>-10</v>
      </c>
    </row>
    <row r="43" spans="1:7" ht="23.95" customHeight="1" x14ac:dyDescent="0.25">
      <c r="A43" s="263" t="s">
        <v>148</v>
      </c>
      <c r="B43" s="116">
        <v>18</v>
      </c>
      <c r="C43" s="116">
        <v>7</v>
      </c>
      <c r="D43" s="258">
        <f t="shared" si="4"/>
        <v>11</v>
      </c>
      <c r="E43" s="116">
        <v>7</v>
      </c>
      <c r="F43" s="116">
        <v>6</v>
      </c>
      <c r="G43" s="258">
        <f t="shared" si="5"/>
        <v>1</v>
      </c>
    </row>
    <row r="44" spans="1:7" ht="36" customHeight="1" x14ac:dyDescent="0.25">
      <c r="A44" s="328" t="s">
        <v>36</v>
      </c>
      <c r="B44" s="328"/>
      <c r="C44" s="328"/>
      <c r="D44" s="328"/>
      <c r="E44" s="328"/>
      <c r="F44" s="328"/>
      <c r="G44" s="328"/>
    </row>
    <row r="45" spans="1:7" ht="23.3" customHeight="1" x14ac:dyDescent="0.25">
      <c r="A45" s="114" t="s">
        <v>150</v>
      </c>
      <c r="B45" s="121">
        <v>67</v>
      </c>
      <c r="C45" s="121">
        <v>43</v>
      </c>
      <c r="D45" s="133">
        <f>B45-C45</f>
        <v>24</v>
      </c>
      <c r="E45" s="121">
        <v>48</v>
      </c>
      <c r="F45" s="121">
        <v>35</v>
      </c>
      <c r="G45" s="133">
        <f>E45-F45</f>
        <v>13</v>
      </c>
    </row>
    <row r="46" spans="1:7" ht="15.55" x14ac:dyDescent="0.25">
      <c r="A46" s="114" t="s">
        <v>153</v>
      </c>
      <c r="B46" s="121">
        <v>62</v>
      </c>
      <c r="C46" s="121">
        <v>43</v>
      </c>
      <c r="D46" s="133">
        <f t="shared" ref="D46:D51" si="6">B46-C46</f>
        <v>19</v>
      </c>
      <c r="E46" s="121">
        <v>8</v>
      </c>
      <c r="F46" s="121">
        <v>33</v>
      </c>
      <c r="G46" s="133">
        <f t="shared" ref="G46:G51" si="7">E46-F46</f>
        <v>-25</v>
      </c>
    </row>
    <row r="47" spans="1:7" ht="15.55" x14ac:dyDescent="0.25">
      <c r="A47" s="114" t="s">
        <v>219</v>
      </c>
      <c r="B47" s="121">
        <v>58</v>
      </c>
      <c r="C47" s="121">
        <v>128</v>
      </c>
      <c r="D47" s="133">
        <f t="shared" si="6"/>
        <v>-70</v>
      </c>
      <c r="E47" s="121">
        <v>31</v>
      </c>
      <c r="F47" s="121">
        <v>123</v>
      </c>
      <c r="G47" s="133">
        <f t="shared" si="7"/>
        <v>-92</v>
      </c>
    </row>
    <row r="48" spans="1:7" ht="32.299999999999997" customHeight="1" x14ac:dyDescent="0.25">
      <c r="A48" s="114" t="s">
        <v>113</v>
      </c>
      <c r="B48" s="116">
        <v>53</v>
      </c>
      <c r="C48" s="121">
        <v>233</v>
      </c>
      <c r="D48" s="133">
        <f t="shared" si="6"/>
        <v>-180</v>
      </c>
      <c r="E48" s="121">
        <v>25</v>
      </c>
      <c r="F48" s="121">
        <v>189</v>
      </c>
      <c r="G48" s="133">
        <f t="shared" si="7"/>
        <v>-164</v>
      </c>
    </row>
    <row r="49" spans="1:7" ht="29.25" customHeight="1" x14ac:dyDescent="0.25">
      <c r="A49" s="114" t="s">
        <v>151</v>
      </c>
      <c r="B49" s="121">
        <v>25</v>
      </c>
      <c r="C49" s="121">
        <v>91</v>
      </c>
      <c r="D49" s="133">
        <f t="shared" si="6"/>
        <v>-66</v>
      </c>
      <c r="E49" s="121">
        <v>16</v>
      </c>
      <c r="F49" s="121">
        <v>84</v>
      </c>
      <c r="G49" s="133">
        <f t="shared" si="7"/>
        <v>-68</v>
      </c>
    </row>
    <row r="50" spans="1:7" ht="30.75" customHeight="1" x14ac:dyDescent="0.25">
      <c r="A50" s="114" t="s">
        <v>120</v>
      </c>
      <c r="B50" s="121">
        <v>24</v>
      </c>
      <c r="C50" s="121">
        <v>218</v>
      </c>
      <c r="D50" s="133">
        <f t="shared" si="6"/>
        <v>-194</v>
      </c>
      <c r="E50" s="121">
        <v>16</v>
      </c>
      <c r="F50" s="121">
        <v>180</v>
      </c>
      <c r="G50" s="133">
        <f t="shared" si="7"/>
        <v>-164</v>
      </c>
    </row>
    <row r="51" spans="1:7" ht="23.95" customHeight="1" x14ac:dyDescent="0.25">
      <c r="A51" s="114" t="s">
        <v>152</v>
      </c>
      <c r="B51" s="121">
        <v>17</v>
      </c>
      <c r="C51" s="121">
        <v>62</v>
      </c>
      <c r="D51" s="133">
        <f t="shared" si="6"/>
        <v>-45</v>
      </c>
      <c r="E51" s="121">
        <v>3</v>
      </c>
      <c r="F51" s="121">
        <v>56</v>
      </c>
      <c r="G51" s="133">
        <f t="shared" si="7"/>
        <v>-53</v>
      </c>
    </row>
    <row r="52" spans="1:7" ht="41.3" customHeight="1" x14ac:dyDescent="0.25">
      <c r="A52" s="328" t="s">
        <v>37</v>
      </c>
      <c r="B52" s="328"/>
      <c r="C52" s="328"/>
      <c r="D52" s="328"/>
      <c r="E52" s="328"/>
      <c r="F52" s="328"/>
      <c r="G52" s="328"/>
    </row>
    <row r="53" spans="1:7" ht="38.5" customHeight="1" x14ac:dyDescent="0.25">
      <c r="A53" s="114" t="s">
        <v>97</v>
      </c>
      <c r="B53" s="121">
        <v>113</v>
      </c>
      <c r="C53" s="121">
        <v>398</v>
      </c>
      <c r="D53" s="133">
        <f>B53-C53</f>
        <v>-285</v>
      </c>
      <c r="E53" s="121">
        <v>65</v>
      </c>
      <c r="F53" s="121">
        <v>363</v>
      </c>
      <c r="G53" s="133">
        <f>E53-F53</f>
        <v>-298</v>
      </c>
    </row>
    <row r="54" spans="1:7" ht="15.55" x14ac:dyDescent="0.25">
      <c r="A54" s="114" t="s">
        <v>157</v>
      </c>
      <c r="B54" s="121">
        <v>109</v>
      </c>
      <c r="C54" s="121">
        <v>36</v>
      </c>
      <c r="D54" s="133">
        <f t="shared" ref="D54:D60" si="8">B54-C54</f>
        <v>73</v>
      </c>
      <c r="E54" s="121">
        <v>25</v>
      </c>
      <c r="F54" s="121">
        <v>27</v>
      </c>
      <c r="G54" s="133">
        <f t="shared" ref="G54:G59" si="9">E54-F54</f>
        <v>-2</v>
      </c>
    </row>
    <row r="55" spans="1:7" ht="15.55" x14ac:dyDescent="0.25">
      <c r="A55" s="114" t="s">
        <v>99</v>
      </c>
      <c r="B55" s="121">
        <v>103</v>
      </c>
      <c r="C55" s="121">
        <v>425</v>
      </c>
      <c r="D55" s="133">
        <f t="shared" si="8"/>
        <v>-322</v>
      </c>
      <c r="E55" s="121">
        <v>59</v>
      </c>
      <c r="F55" s="121">
        <v>353</v>
      </c>
      <c r="G55" s="133">
        <f t="shared" si="9"/>
        <v>-294</v>
      </c>
    </row>
    <row r="56" spans="1:7" ht="15.55" x14ac:dyDescent="0.25">
      <c r="A56" s="114" t="s">
        <v>103</v>
      </c>
      <c r="B56" s="121">
        <v>66</v>
      </c>
      <c r="C56" s="121">
        <v>405</v>
      </c>
      <c r="D56" s="133">
        <f t="shared" si="8"/>
        <v>-339</v>
      </c>
      <c r="E56" s="121">
        <v>28</v>
      </c>
      <c r="F56" s="121">
        <v>357</v>
      </c>
      <c r="G56" s="133">
        <f t="shared" si="9"/>
        <v>-329</v>
      </c>
    </row>
    <row r="57" spans="1:7" ht="15.55" x14ac:dyDescent="0.25">
      <c r="A57" s="114" t="s">
        <v>326</v>
      </c>
      <c r="B57" s="121">
        <v>61</v>
      </c>
      <c r="C57" s="121">
        <v>440</v>
      </c>
      <c r="D57" s="133">
        <f t="shared" si="8"/>
        <v>-379</v>
      </c>
      <c r="E57" s="121">
        <v>29</v>
      </c>
      <c r="F57" s="121">
        <v>394</v>
      </c>
      <c r="G57" s="133">
        <f t="shared" si="9"/>
        <v>-365</v>
      </c>
    </row>
    <row r="58" spans="1:7" ht="108.55" x14ac:dyDescent="0.25">
      <c r="A58" s="114" t="s">
        <v>370</v>
      </c>
      <c r="B58" s="121">
        <v>59</v>
      </c>
      <c r="C58" s="121">
        <v>153</v>
      </c>
      <c r="D58" s="133">
        <f t="shared" si="8"/>
        <v>-94</v>
      </c>
      <c r="E58" s="121">
        <v>18</v>
      </c>
      <c r="F58" s="121">
        <v>133</v>
      </c>
      <c r="G58" s="133">
        <f t="shared" si="9"/>
        <v>-115</v>
      </c>
    </row>
    <row r="59" spans="1:7" ht="23.3" customHeight="1" x14ac:dyDescent="0.25">
      <c r="A59" s="114" t="s">
        <v>118</v>
      </c>
      <c r="B59" s="121">
        <v>43</v>
      </c>
      <c r="C59" s="121">
        <v>54</v>
      </c>
      <c r="D59" s="133">
        <f t="shared" si="8"/>
        <v>-11</v>
      </c>
      <c r="E59" s="121">
        <v>23</v>
      </c>
      <c r="F59" s="121">
        <v>45</v>
      </c>
      <c r="G59" s="133">
        <f t="shared" si="9"/>
        <v>-22</v>
      </c>
    </row>
    <row r="60" spans="1:7" ht="15.55" x14ac:dyDescent="0.25">
      <c r="A60" s="114" t="s">
        <v>102</v>
      </c>
      <c r="B60" s="121">
        <v>25</v>
      </c>
      <c r="C60" s="121">
        <v>318</v>
      </c>
      <c r="D60" s="133">
        <f t="shared" si="8"/>
        <v>-293</v>
      </c>
      <c r="E60" s="121">
        <v>10</v>
      </c>
      <c r="F60" s="121">
        <v>291</v>
      </c>
      <c r="G60" s="133">
        <f>E60-F60</f>
        <v>-281</v>
      </c>
    </row>
    <row r="61" spans="1:7" ht="42.8" customHeight="1" x14ac:dyDescent="0.25">
      <c r="A61" s="328" t="s">
        <v>158</v>
      </c>
      <c r="B61" s="328"/>
      <c r="C61" s="328"/>
      <c r="D61" s="328"/>
      <c r="E61" s="328"/>
      <c r="F61" s="328"/>
      <c r="G61" s="328"/>
    </row>
    <row r="62" spans="1:7" ht="25.5" customHeight="1" x14ac:dyDescent="0.25">
      <c r="A62" s="114" t="s">
        <v>164</v>
      </c>
      <c r="B62" s="121">
        <v>38</v>
      </c>
      <c r="C62" s="121">
        <v>49</v>
      </c>
      <c r="D62" s="133">
        <f>B62-C62</f>
        <v>-11</v>
      </c>
      <c r="E62" s="121">
        <v>23</v>
      </c>
      <c r="F62" s="121">
        <v>47</v>
      </c>
      <c r="G62" s="133">
        <f>E62-F62</f>
        <v>-24</v>
      </c>
    </row>
    <row r="63" spans="1:7" ht="23.3" customHeight="1" x14ac:dyDescent="0.25">
      <c r="A63" s="114" t="s">
        <v>371</v>
      </c>
      <c r="B63" s="121">
        <v>13</v>
      </c>
      <c r="C63" s="121">
        <v>3</v>
      </c>
      <c r="D63" s="133">
        <f t="shared" ref="D63:D66" si="10">B63-C63</f>
        <v>10</v>
      </c>
      <c r="E63" s="121">
        <v>10</v>
      </c>
      <c r="F63" s="121">
        <v>3</v>
      </c>
      <c r="G63" s="133">
        <f t="shared" ref="G63:G66" si="11">E63-F63</f>
        <v>7</v>
      </c>
    </row>
    <row r="64" spans="1:7" ht="30.05" customHeight="1" x14ac:dyDescent="0.25">
      <c r="A64" s="114" t="s">
        <v>165</v>
      </c>
      <c r="B64" s="121">
        <v>11</v>
      </c>
      <c r="C64" s="121">
        <v>19</v>
      </c>
      <c r="D64" s="133">
        <f t="shared" si="10"/>
        <v>-8</v>
      </c>
      <c r="E64" s="121">
        <v>5</v>
      </c>
      <c r="F64" s="121">
        <v>18</v>
      </c>
      <c r="G64" s="133">
        <f t="shared" si="11"/>
        <v>-13</v>
      </c>
    </row>
    <row r="65" spans="1:7" ht="27" customHeight="1" x14ac:dyDescent="0.25">
      <c r="A65" s="114" t="s">
        <v>189</v>
      </c>
      <c r="B65" s="121">
        <v>11</v>
      </c>
      <c r="C65" s="140">
        <v>8</v>
      </c>
      <c r="D65" s="133">
        <f t="shared" si="10"/>
        <v>3</v>
      </c>
      <c r="E65" s="121">
        <v>0</v>
      </c>
      <c r="F65" s="121">
        <v>7</v>
      </c>
      <c r="G65" s="133">
        <f t="shared" si="11"/>
        <v>-7</v>
      </c>
    </row>
    <row r="66" spans="1:7" ht="27" customHeight="1" x14ac:dyDescent="0.25">
      <c r="A66" s="114" t="s">
        <v>161</v>
      </c>
      <c r="B66" s="121">
        <v>10</v>
      </c>
      <c r="C66" s="121">
        <v>3</v>
      </c>
      <c r="D66" s="133">
        <f t="shared" si="10"/>
        <v>7</v>
      </c>
      <c r="E66" s="121">
        <v>1</v>
      </c>
      <c r="F66" s="121">
        <v>3</v>
      </c>
      <c r="G66" s="133">
        <f t="shared" si="11"/>
        <v>-2</v>
      </c>
    </row>
    <row r="67" spans="1:7" ht="38.5" customHeight="1" x14ac:dyDescent="0.25">
      <c r="A67" s="328" t="s">
        <v>39</v>
      </c>
      <c r="B67" s="328"/>
      <c r="C67" s="328"/>
      <c r="D67" s="328"/>
      <c r="E67" s="328"/>
      <c r="F67" s="328"/>
      <c r="G67" s="328"/>
    </row>
    <row r="68" spans="1:7" ht="23.3" customHeight="1" x14ac:dyDescent="0.25">
      <c r="A68" s="114" t="s">
        <v>104</v>
      </c>
      <c r="B68" s="121">
        <v>132</v>
      </c>
      <c r="C68" s="121">
        <v>53</v>
      </c>
      <c r="D68" s="133">
        <f>B68-C68</f>
        <v>79</v>
      </c>
      <c r="E68" s="121">
        <v>85</v>
      </c>
      <c r="F68" s="121">
        <v>46</v>
      </c>
      <c r="G68" s="133">
        <f>E68-F68</f>
        <v>39</v>
      </c>
    </row>
    <row r="69" spans="1:7" ht="53.35" customHeight="1" x14ac:dyDescent="0.25">
      <c r="A69" s="114" t="s">
        <v>372</v>
      </c>
      <c r="B69" s="121">
        <v>84</v>
      </c>
      <c r="C69" s="121">
        <v>38</v>
      </c>
      <c r="D69" s="133">
        <f t="shared" ref="D69:D81" si="12">B69-C69</f>
        <v>46</v>
      </c>
      <c r="E69" s="121">
        <v>40</v>
      </c>
      <c r="F69" s="121">
        <v>34</v>
      </c>
      <c r="G69" s="133">
        <f t="shared" ref="G69:G82" si="13">E69-F69</f>
        <v>6</v>
      </c>
    </row>
    <row r="70" spans="1:7" ht="23.95" customHeight="1" x14ac:dyDescent="0.25">
      <c r="A70" s="113" t="s">
        <v>334</v>
      </c>
      <c r="B70" s="121">
        <v>69</v>
      </c>
      <c r="C70" s="121">
        <v>58</v>
      </c>
      <c r="D70" s="133">
        <f t="shared" si="12"/>
        <v>11</v>
      </c>
      <c r="E70" s="121">
        <v>41</v>
      </c>
      <c r="F70" s="121">
        <v>54</v>
      </c>
      <c r="G70" s="133">
        <f t="shared" si="13"/>
        <v>-13</v>
      </c>
    </row>
    <row r="71" spans="1:7" ht="21.75" customHeight="1" x14ac:dyDescent="0.25">
      <c r="A71" s="114" t="s">
        <v>122</v>
      </c>
      <c r="B71" s="121">
        <v>64</v>
      </c>
      <c r="C71" s="121">
        <v>20</v>
      </c>
      <c r="D71" s="133">
        <f t="shared" si="12"/>
        <v>44</v>
      </c>
      <c r="E71" s="121">
        <v>37</v>
      </c>
      <c r="F71" s="121">
        <v>18</v>
      </c>
      <c r="G71" s="133">
        <f t="shared" si="13"/>
        <v>19</v>
      </c>
    </row>
    <row r="72" spans="1:7" ht="26.35" customHeight="1" x14ac:dyDescent="0.25">
      <c r="A72" s="114" t="s">
        <v>107</v>
      </c>
      <c r="B72" s="121">
        <v>61</v>
      </c>
      <c r="C72" s="121">
        <v>145</v>
      </c>
      <c r="D72" s="133">
        <f t="shared" si="12"/>
        <v>-84</v>
      </c>
      <c r="E72" s="121">
        <v>33</v>
      </c>
      <c r="F72" s="121">
        <v>135</v>
      </c>
      <c r="G72" s="133">
        <f t="shared" si="13"/>
        <v>-102</v>
      </c>
    </row>
    <row r="73" spans="1:7" ht="15.55" x14ac:dyDescent="0.25">
      <c r="A73" s="114" t="s">
        <v>190</v>
      </c>
      <c r="B73" s="121">
        <v>44</v>
      </c>
      <c r="C73" s="121">
        <v>9</v>
      </c>
      <c r="D73" s="133">
        <f t="shared" si="12"/>
        <v>35</v>
      </c>
      <c r="E73" s="121">
        <v>40</v>
      </c>
      <c r="F73" s="121">
        <v>9</v>
      </c>
      <c r="G73" s="133">
        <f t="shared" si="13"/>
        <v>31</v>
      </c>
    </row>
    <row r="74" spans="1:7" ht="36.700000000000003" customHeight="1" x14ac:dyDescent="0.25">
      <c r="A74" s="114" t="s">
        <v>341</v>
      </c>
      <c r="B74" s="121">
        <v>34</v>
      </c>
      <c r="C74" s="121">
        <v>44</v>
      </c>
      <c r="D74" s="133">
        <f t="shared" si="12"/>
        <v>-10</v>
      </c>
      <c r="E74" s="121">
        <v>19</v>
      </c>
      <c r="F74" s="121">
        <v>38</v>
      </c>
      <c r="G74" s="133">
        <f t="shared" si="13"/>
        <v>-19</v>
      </c>
    </row>
    <row r="75" spans="1:7" ht="21.75" customHeight="1" x14ac:dyDescent="0.25">
      <c r="A75" s="114" t="s">
        <v>373</v>
      </c>
      <c r="B75" s="121">
        <v>33</v>
      </c>
      <c r="C75" s="121">
        <v>30</v>
      </c>
      <c r="D75" s="133">
        <f t="shared" si="12"/>
        <v>3</v>
      </c>
      <c r="E75" s="121">
        <v>29</v>
      </c>
      <c r="F75" s="121">
        <v>26</v>
      </c>
      <c r="G75" s="133">
        <f t="shared" si="13"/>
        <v>3</v>
      </c>
    </row>
    <row r="76" spans="1:7" ht="23.3" customHeight="1" x14ac:dyDescent="0.25">
      <c r="A76" s="114" t="s">
        <v>169</v>
      </c>
      <c r="B76" s="121">
        <v>30</v>
      </c>
      <c r="C76" s="121">
        <v>14</v>
      </c>
      <c r="D76" s="133">
        <f t="shared" si="12"/>
        <v>16</v>
      </c>
      <c r="E76" s="121">
        <v>23</v>
      </c>
      <c r="F76" s="121">
        <v>12</v>
      </c>
      <c r="G76" s="133">
        <f t="shared" si="13"/>
        <v>11</v>
      </c>
    </row>
    <row r="77" spans="1:7" ht="46.55" customHeight="1" x14ac:dyDescent="0.25">
      <c r="A77" s="114" t="s">
        <v>191</v>
      </c>
      <c r="B77" s="121">
        <v>30</v>
      </c>
      <c r="C77" s="121">
        <v>21</v>
      </c>
      <c r="D77" s="133">
        <f t="shared" si="12"/>
        <v>9</v>
      </c>
      <c r="E77" s="121">
        <v>18</v>
      </c>
      <c r="F77" s="121">
        <v>20</v>
      </c>
      <c r="G77" s="133">
        <f t="shared" si="13"/>
        <v>-2</v>
      </c>
    </row>
    <row r="78" spans="1:7" ht="39.75" customHeight="1" x14ac:dyDescent="0.25">
      <c r="A78" s="114" t="s">
        <v>374</v>
      </c>
      <c r="B78" s="121">
        <v>29</v>
      </c>
      <c r="C78" s="121">
        <v>2</v>
      </c>
      <c r="D78" s="133">
        <f t="shared" si="12"/>
        <v>27</v>
      </c>
      <c r="E78" s="121">
        <v>26</v>
      </c>
      <c r="F78" s="121">
        <v>1</v>
      </c>
      <c r="G78" s="133">
        <f t="shared" si="13"/>
        <v>25</v>
      </c>
    </row>
    <row r="79" spans="1:7" ht="36" customHeight="1" x14ac:dyDescent="0.25">
      <c r="A79" s="114" t="s">
        <v>335</v>
      </c>
      <c r="B79" s="121">
        <v>28</v>
      </c>
      <c r="C79" s="121">
        <v>33</v>
      </c>
      <c r="D79" s="133">
        <f t="shared" si="12"/>
        <v>-5</v>
      </c>
      <c r="E79" s="121">
        <v>18</v>
      </c>
      <c r="F79" s="121">
        <v>31</v>
      </c>
      <c r="G79" s="133">
        <f t="shared" si="13"/>
        <v>-13</v>
      </c>
    </row>
    <row r="80" spans="1:7" ht="33.799999999999997" customHeight="1" x14ac:dyDescent="0.25">
      <c r="A80" s="114" t="s">
        <v>375</v>
      </c>
      <c r="B80" s="121">
        <v>23</v>
      </c>
      <c r="C80" s="121">
        <v>8</v>
      </c>
      <c r="D80" s="133">
        <f t="shared" si="12"/>
        <v>15</v>
      </c>
      <c r="E80" s="121">
        <v>15</v>
      </c>
      <c r="F80" s="121">
        <v>7</v>
      </c>
      <c r="G80" s="133">
        <f t="shared" si="13"/>
        <v>8</v>
      </c>
    </row>
    <row r="81" spans="1:7" ht="34.200000000000003" customHeight="1" x14ac:dyDescent="0.25">
      <c r="A81" s="114" t="s">
        <v>129</v>
      </c>
      <c r="B81" s="121">
        <v>22</v>
      </c>
      <c r="C81" s="121">
        <v>70</v>
      </c>
      <c r="D81" s="133">
        <f t="shared" si="12"/>
        <v>-48</v>
      </c>
      <c r="E81" s="121">
        <v>10</v>
      </c>
      <c r="F81" s="121">
        <v>59</v>
      </c>
      <c r="G81" s="133">
        <f t="shared" si="13"/>
        <v>-49</v>
      </c>
    </row>
    <row r="82" spans="1:7" ht="36.700000000000003" customHeight="1" x14ac:dyDescent="0.25">
      <c r="A82" s="114" t="s">
        <v>167</v>
      </c>
      <c r="B82" s="121">
        <v>22</v>
      </c>
      <c r="C82" s="121">
        <v>14</v>
      </c>
      <c r="D82" s="133">
        <f>B82-C82</f>
        <v>8</v>
      </c>
      <c r="E82" s="121">
        <v>12</v>
      </c>
      <c r="F82" s="121">
        <v>13</v>
      </c>
      <c r="G82" s="133">
        <f t="shared" si="13"/>
        <v>-1</v>
      </c>
    </row>
    <row r="83" spans="1:7" ht="45" customHeight="1" x14ac:dyDescent="0.25">
      <c r="A83" s="328" t="s">
        <v>170</v>
      </c>
      <c r="B83" s="328"/>
      <c r="C83" s="328"/>
      <c r="D83" s="328"/>
      <c r="E83" s="328"/>
      <c r="F83" s="328"/>
      <c r="G83" s="328"/>
    </row>
    <row r="84" spans="1:7" ht="36" customHeight="1" x14ac:dyDescent="0.25">
      <c r="A84" s="114" t="s">
        <v>95</v>
      </c>
      <c r="B84" s="121">
        <v>415</v>
      </c>
      <c r="C84" s="121">
        <v>826</v>
      </c>
      <c r="D84" s="133">
        <f>-B84-C84</f>
        <v>-1241</v>
      </c>
      <c r="E84" s="121">
        <v>271</v>
      </c>
      <c r="F84" s="121">
        <v>760</v>
      </c>
      <c r="G84" s="133">
        <f>E84-F84</f>
        <v>-489</v>
      </c>
    </row>
    <row r="85" spans="1:7" ht="23.95" customHeight="1" x14ac:dyDescent="0.25">
      <c r="A85" s="114" t="s">
        <v>172</v>
      </c>
      <c r="B85" s="121">
        <v>44</v>
      </c>
      <c r="C85" s="121">
        <v>53</v>
      </c>
      <c r="D85" s="133">
        <f t="shared" ref="D85:D93" si="14">-B85-C85</f>
        <v>-97</v>
      </c>
      <c r="E85" s="121">
        <v>23</v>
      </c>
      <c r="F85" s="121">
        <v>48</v>
      </c>
      <c r="G85" s="133">
        <f t="shared" ref="G85:G93" si="15">E85-F85</f>
        <v>-25</v>
      </c>
    </row>
    <row r="86" spans="1:7" ht="23.3" customHeight="1" x14ac:dyDescent="0.25">
      <c r="A86" s="114" t="s">
        <v>98</v>
      </c>
      <c r="B86" s="121">
        <v>34</v>
      </c>
      <c r="C86" s="121">
        <v>37</v>
      </c>
      <c r="D86" s="133">
        <f t="shared" si="14"/>
        <v>-71</v>
      </c>
      <c r="E86" s="121">
        <v>11</v>
      </c>
      <c r="F86" s="121">
        <v>30</v>
      </c>
      <c r="G86" s="133">
        <f t="shared" si="15"/>
        <v>-19</v>
      </c>
    </row>
    <row r="87" spans="1:7" ht="22.6" customHeight="1" x14ac:dyDescent="0.25">
      <c r="A87" s="114" t="s">
        <v>171</v>
      </c>
      <c r="B87" s="121">
        <v>34</v>
      </c>
      <c r="C87" s="121">
        <v>21</v>
      </c>
      <c r="D87" s="133">
        <f t="shared" si="14"/>
        <v>-55</v>
      </c>
      <c r="E87" s="121">
        <v>23</v>
      </c>
      <c r="F87" s="121">
        <v>18</v>
      </c>
      <c r="G87" s="133">
        <f t="shared" si="15"/>
        <v>5</v>
      </c>
    </row>
    <row r="88" spans="1:7" ht="22.6" customHeight="1" x14ac:dyDescent="0.25">
      <c r="A88" s="114" t="s">
        <v>105</v>
      </c>
      <c r="B88" s="121">
        <v>33</v>
      </c>
      <c r="C88" s="121">
        <v>391</v>
      </c>
      <c r="D88" s="133">
        <f t="shared" si="14"/>
        <v>-424</v>
      </c>
      <c r="E88" s="121">
        <v>13</v>
      </c>
      <c r="F88" s="121">
        <v>382</v>
      </c>
      <c r="G88" s="133">
        <f t="shared" si="15"/>
        <v>-369</v>
      </c>
    </row>
    <row r="89" spans="1:7" ht="62.05" x14ac:dyDescent="0.25">
      <c r="A89" s="114" t="s">
        <v>329</v>
      </c>
      <c r="B89" s="121">
        <v>29</v>
      </c>
      <c r="C89" s="121">
        <v>20</v>
      </c>
      <c r="D89" s="133">
        <f t="shared" si="14"/>
        <v>-49</v>
      </c>
      <c r="E89" s="121">
        <v>0</v>
      </c>
      <c r="F89" s="121">
        <v>19</v>
      </c>
      <c r="G89" s="133">
        <f t="shared" si="15"/>
        <v>-19</v>
      </c>
    </row>
    <row r="90" spans="1:7" ht="25.5" customHeight="1" x14ac:dyDescent="0.25">
      <c r="A90" s="114" t="s">
        <v>376</v>
      </c>
      <c r="B90" s="121">
        <v>28</v>
      </c>
      <c r="C90" s="121">
        <v>6</v>
      </c>
      <c r="D90" s="133">
        <f t="shared" si="14"/>
        <v>-34</v>
      </c>
      <c r="E90" s="121">
        <v>12</v>
      </c>
      <c r="F90" s="121">
        <v>4</v>
      </c>
      <c r="G90" s="133">
        <f t="shared" si="15"/>
        <v>8</v>
      </c>
    </row>
    <row r="91" spans="1:7" ht="20.25" customHeight="1" x14ac:dyDescent="0.25">
      <c r="A91" s="114" t="s">
        <v>377</v>
      </c>
      <c r="B91" s="121">
        <v>22</v>
      </c>
      <c r="C91" s="121">
        <v>5</v>
      </c>
      <c r="D91" s="133">
        <f t="shared" si="14"/>
        <v>-27</v>
      </c>
      <c r="E91" s="121">
        <v>16</v>
      </c>
      <c r="F91" s="121">
        <v>4</v>
      </c>
      <c r="G91" s="133">
        <f t="shared" si="15"/>
        <v>12</v>
      </c>
    </row>
    <row r="92" spans="1:7" ht="22.6" customHeight="1" x14ac:dyDescent="0.25">
      <c r="A92" s="114" t="s">
        <v>378</v>
      </c>
      <c r="B92" s="121">
        <v>19</v>
      </c>
      <c r="C92" s="121">
        <v>2</v>
      </c>
      <c r="D92" s="133">
        <f t="shared" si="14"/>
        <v>-21</v>
      </c>
      <c r="E92" s="121">
        <v>16</v>
      </c>
      <c r="F92" s="121">
        <v>2</v>
      </c>
      <c r="G92" s="133">
        <f t="shared" si="15"/>
        <v>14</v>
      </c>
    </row>
    <row r="93" spans="1:7" ht="25.5" customHeight="1" x14ac:dyDescent="0.25">
      <c r="A93" s="114" t="s">
        <v>333</v>
      </c>
      <c r="B93" s="121">
        <v>19</v>
      </c>
      <c r="C93" s="121">
        <v>31</v>
      </c>
      <c r="D93" s="133">
        <f t="shared" si="14"/>
        <v>-50</v>
      </c>
      <c r="E93" s="121">
        <v>11</v>
      </c>
      <c r="F93" s="121">
        <v>30</v>
      </c>
      <c r="G93" s="133">
        <f t="shared" si="15"/>
        <v>-19</v>
      </c>
    </row>
    <row r="94" spans="1:7" ht="36.700000000000003" customHeight="1" x14ac:dyDescent="0.25">
      <c r="A94" s="328" t="s">
        <v>173</v>
      </c>
      <c r="B94" s="328"/>
      <c r="C94" s="328"/>
      <c r="D94" s="328"/>
      <c r="E94" s="328"/>
      <c r="F94" s="328"/>
      <c r="G94" s="328"/>
    </row>
    <row r="95" spans="1:7" ht="35.35" customHeight="1" x14ac:dyDescent="0.25">
      <c r="A95" s="114" t="s">
        <v>106</v>
      </c>
      <c r="B95" s="121">
        <v>182</v>
      </c>
      <c r="C95" s="121">
        <v>176</v>
      </c>
      <c r="D95" s="133">
        <f>B95-C95</f>
        <v>6</v>
      </c>
      <c r="E95" s="121">
        <v>112</v>
      </c>
      <c r="F95" s="121">
        <v>161</v>
      </c>
      <c r="G95" s="133">
        <f>E95-F95</f>
        <v>-49</v>
      </c>
    </row>
    <row r="96" spans="1:7" ht="30.75" customHeight="1" x14ac:dyDescent="0.25">
      <c r="A96" s="114" t="s">
        <v>96</v>
      </c>
      <c r="B96" s="121">
        <v>137</v>
      </c>
      <c r="C96" s="121">
        <v>531</v>
      </c>
      <c r="D96" s="133">
        <f t="shared" ref="D96:D107" si="16">B96-C96</f>
        <v>-394</v>
      </c>
      <c r="E96" s="121">
        <v>74</v>
      </c>
      <c r="F96" s="121">
        <v>509</v>
      </c>
      <c r="G96" s="133">
        <f t="shared" ref="G96:G107" si="17">E96-F96</f>
        <v>-435</v>
      </c>
    </row>
    <row r="97" spans="1:7" ht="31.05" x14ac:dyDescent="0.25">
      <c r="A97" s="114" t="s">
        <v>100</v>
      </c>
      <c r="B97" s="121">
        <v>112</v>
      </c>
      <c r="C97" s="121">
        <v>266</v>
      </c>
      <c r="D97" s="133">
        <f t="shared" si="16"/>
        <v>-154</v>
      </c>
      <c r="E97" s="121">
        <v>46</v>
      </c>
      <c r="F97" s="121">
        <v>219</v>
      </c>
      <c r="G97" s="133">
        <f t="shared" si="17"/>
        <v>-173</v>
      </c>
    </row>
    <row r="98" spans="1:7" ht="34.5" customHeight="1" x14ac:dyDescent="0.25">
      <c r="A98" s="114" t="s">
        <v>110</v>
      </c>
      <c r="B98" s="121">
        <v>60</v>
      </c>
      <c r="C98" s="121">
        <v>34</v>
      </c>
      <c r="D98" s="133">
        <f t="shared" si="16"/>
        <v>26</v>
      </c>
      <c r="E98" s="121">
        <v>34</v>
      </c>
      <c r="F98" s="121">
        <v>31</v>
      </c>
      <c r="G98" s="133">
        <f t="shared" si="17"/>
        <v>3</v>
      </c>
    </row>
    <row r="99" spans="1:7" ht="38.5" customHeight="1" x14ac:dyDescent="0.25">
      <c r="A99" s="113" t="s">
        <v>111</v>
      </c>
      <c r="B99" s="121">
        <v>57</v>
      </c>
      <c r="C99" s="121">
        <v>163</v>
      </c>
      <c r="D99" s="133">
        <f t="shared" si="16"/>
        <v>-106</v>
      </c>
      <c r="E99" s="121">
        <v>32</v>
      </c>
      <c r="F99" s="121">
        <v>132</v>
      </c>
      <c r="G99" s="133">
        <f t="shared" si="17"/>
        <v>-100</v>
      </c>
    </row>
    <row r="100" spans="1:7" ht="46.55" x14ac:dyDescent="0.25">
      <c r="A100" s="114" t="s">
        <v>117</v>
      </c>
      <c r="B100" s="121">
        <v>51</v>
      </c>
      <c r="C100" s="121">
        <v>21</v>
      </c>
      <c r="D100" s="133">
        <f t="shared" si="16"/>
        <v>30</v>
      </c>
      <c r="E100" s="121">
        <v>28</v>
      </c>
      <c r="F100" s="121">
        <v>21</v>
      </c>
      <c r="G100" s="133">
        <f t="shared" si="17"/>
        <v>7</v>
      </c>
    </row>
    <row r="101" spans="1:7" ht="32.4" customHeight="1" x14ac:dyDescent="0.25">
      <c r="A101" s="114" t="s">
        <v>126</v>
      </c>
      <c r="B101" s="121">
        <v>36</v>
      </c>
      <c r="C101" s="121">
        <v>23</v>
      </c>
      <c r="D101" s="133">
        <f t="shared" si="16"/>
        <v>13</v>
      </c>
      <c r="E101" s="121">
        <v>21</v>
      </c>
      <c r="F101" s="121">
        <v>21</v>
      </c>
      <c r="G101" s="133">
        <f t="shared" si="17"/>
        <v>0</v>
      </c>
    </row>
    <row r="102" spans="1:7" ht="30.75" customHeight="1" x14ac:dyDescent="0.25">
      <c r="A102" s="114" t="s">
        <v>115</v>
      </c>
      <c r="B102" s="121">
        <v>36</v>
      </c>
      <c r="C102" s="121">
        <v>226</v>
      </c>
      <c r="D102" s="133">
        <f t="shared" si="16"/>
        <v>-190</v>
      </c>
      <c r="E102" s="121">
        <v>11</v>
      </c>
      <c r="F102" s="121">
        <v>192</v>
      </c>
      <c r="G102" s="133">
        <f t="shared" si="17"/>
        <v>-181</v>
      </c>
    </row>
    <row r="103" spans="1:7" ht="31.05" x14ac:dyDescent="0.25">
      <c r="A103" s="114" t="s">
        <v>130</v>
      </c>
      <c r="B103" s="121">
        <v>33</v>
      </c>
      <c r="C103" s="121">
        <v>82</v>
      </c>
      <c r="D103" s="133">
        <f t="shared" si="16"/>
        <v>-49</v>
      </c>
      <c r="E103" s="121">
        <v>23</v>
      </c>
      <c r="F103" s="121">
        <v>73</v>
      </c>
      <c r="G103" s="133">
        <f t="shared" si="17"/>
        <v>-50</v>
      </c>
    </row>
    <row r="104" spans="1:7" ht="29.25" customHeight="1" x14ac:dyDescent="0.25">
      <c r="A104" s="114" t="s">
        <v>127</v>
      </c>
      <c r="B104" s="121">
        <v>31</v>
      </c>
      <c r="C104" s="121">
        <v>49</v>
      </c>
      <c r="D104" s="133">
        <f t="shared" si="16"/>
        <v>-18</v>
      </c>
      <c r="E104" s="121">
        <v>12</v>
      </c>
      <c r="F104" s="121">
        <v>45</v>
      </c>
      <c r="G104" s="133">
        <f t="shared" si="17"/>
        <v>-33</v>
      </c>
    </row>
    <row r="105" spans="1:7" ht="22.6" customHeight="1" x14ac:dyDescent="0.25">
      <c r="A105" s="114" t="s">
        <v>121</v>
      </c>
      <c r="B105" s="121">
        <v>28</v>
      </c>
      <c r="C105" s="121">
        <v>57</v>
      </c>
      <c r="D105" s="133">
        <f t="shared" si="16"/>
        <v>-29</v>
      </c>
      <c r="E105" s="121">
        <v>8</v>
      </c>
      <c r="F105" s="121">
        <v>39</v>
      </c>
      <c r="G105" s="133">
        <f t="shared" si="17"/>
        <v>-31</v>
      </c>
    </row>
    <row r="106" spans="1:7" ht="31.05" x14ac:dyDescent="0.25">
      <c r="A106" s="114" t="s">
        <v>379</v>
      </c>
      <c r="B106" s="121">
        <v>28</v>
      </c>
      <c r="C106" s="121">
        <v>6</v>
      </c>
      <c r="D106" s="133">
        <f t="shared" si="16"/>
        <v>22</v>
      </c>
      <c r="E106" s="121">
        <v>26</v>
      </c>
      <c r="F106" s="121">
        <v>5</v>
      </c>
      <c r="G106" s="133">
        <f t="shared" si="17"/>
        <v>21</v>
      </c>
    </row>
    <row r="107" spans="1:7" ht="15.55" x14ac:dyDescent="0.25">
      <c r="A107" s="114" t="s">
        <v>108</v>
      </c>
      <c r="B107" s="121">
        <v>19</v>
      </c>
      <c r="C107" s="121">
        <v>101</v>
      </c>
      <c r="D107" s="133">
        <f t="shared" si="16"/>
        <v>-82</v>
      </c>
      <c r="E107" s="121">
        <v>8</v>
      </c>
      <c r="F107" s="121">
        <v>94</v>
      </c>
      <c r="G107" s="133">
        <f t="shared" si="17"/>
        <v>-86</v>
      </c>
    </row>
    <row r="108" spans="1:7" x14ac:dyDescent="0.25">
      <c r="B108" s="109"/>
      <c r="C108" s="109"/>
      <c r="D108" s="109"/>
      <c r="E108" s="109"/>
      <c r="F108" s="109"/>
      <c r="G108" s="109"/>
    </row>
    <row r="109" spans="1:7" x14ac:dyDescent="0.25">
      <c r="B109" s="109"/>
      <c r="C109" s="109"/>
      <c r="D109" s="109"/>
      <c r="E109" s="109"/>
      <c r="F109" s="109"/>
      <c r="G109" s="109"/>
    </row>
    <row r="110" spans="1:7" ht="41.3" customHeight="1" x14ac:dyDescent="0.3">
      <c r="A110" s="95"/>
      <c r="B110" s="117"/>
      <c r="C110" s="117"/>
      <c r="D110" s="118"/>
      <c r="E110" s="117"/>
      <c r="F110" s="117"/>
      <c r="G110" s="118"/>
    </row>
    <row r="115" ht="38.5" customHeight="1" x14ac:dyDescent="0.25"/>
    <row r="126" ht="34.5" customHeight="1" x14ac:dyDescent="0.25"/>
    <row r="131" ht="38.5" customHeight="1" x14ac:dyDescent="0.25"/>
    <row r="132" ht="21.05" customHeight="1" x14ac:dyDescent="0.25"/>
    <row r="133" ht="21.05" customHeight="1" x14ac:dyDescent="0.25"/>
    <row r="134" ht="21.05" customHeight="1" x14ac:dyDescent="0.25"/>
    <row r="136" ht="21.05" customHeight="1" x14ac:dyDescent="0.25"/>
    <row r="137" ht="21.05" customHeight="1" x14ac:dyDescent="0.25"/>
    <row r="138" ht="21.05" customHeight="1" x14ac:dyDescent="0.25"/>
    <row r="139" ht="21.05" customHeight="1" x14ac:dyDescent="0.25"/>
    <row r="140" ht="21.05" customHeight="1" x14ac:dyDescent="0.25"/>
    <row r="141" ht="21.05" customHeight="1" x14ac:dyDescent="0.25"/>
    <row r="142" ht="21.05" customHeight="1" x14ac:dyDescent="0.25"/>
    <row r="144" ht="21.05" customHeight="1" x14ac:dyDescent="0.25"/>
    <row r="145" ht="21.05" customHeight="1" x14ac:dyDescent="0.25"/>
    <row r="146" ht="21.05" customHeight="1" x14ac:dyDescent="0.25"/>
  </sheetData>
  <mergeCells count="20">
    <mergeCell ref="G5:G6"/>
    <mergeCell ref="A8:G8"/>
    <mergeCell ref="A19:G19"/>
    <mergeCell ref="E4:G4"/>
    <mergeCell ref="A1:G1"/>
    <mergeCell ref="A2:G2"/>
    <mergeCell ref="A83:G83"/>
    <mergeCell ref="A94:G94"/>
    <mergeCell ref="A4:A6"/>
    <mergeCell ref="B4:D4"/>
    <mergeCell ref="B5:B6"/>
    <mergeCell ref="C5:C6"/>
    <mergeCell ref="D5:D6"/>
    <mergeCell ref="E5:E6"/>
    <mergeCell ref="F5:F6"/>
    <mergeCell ref="A32:G32"/>
    <mergeCell ref="A44:G44"/>
    <mergeCell ref="A52:G52"/>
    <mergeCell ref="A61:G61"/>
    <mergeCell ref="A67:G67"/>
  </mergeCells>
  <printOptions horizontalCentered="1"/>
  <pageMargins left="0" right="0" top="0.19685039370078741" bottom="3.937007874015748E-2" header="0.15748031496062992" footer="0.35433070866141736"/>
  <pageSetup paperSize="9" scale="70" orientation="portrait" r:id="rId1"/>
  <headerFooter alignWithMargins="0"/>
  <rowBreaks count="3" manualBreakCount="3">
    <brk id="43" max="6" man="1"/>
    <brk id="82" max="6" man="1"/>
    <brk id="1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E5" sqref="E5"/>
    </sheetView>
  </sheetViews>
  <sheetFormatPr defaultColWidth="8.8984375" defaultRowHeight="17.75" x14ac:dyDescent="0.35"/>
  <cols>
    <col min="1" max="1" width="41" style="43" customWidth="1"/>
    <col min="2" max="3" width="12" style="43" customWidth="1"/>
    <col min="4" max="4" width="13.69921875" style="43" customWidth="1"/>
    <col min="5" max="6" width="12.8984375" style="43" customWidth="1"/>
    <col min="7" max="7" width="13.69921875" style="43" customWidth="1"/>
    <col min="8" max="8" width="8.8984375" style="43"/>
    <col min="9" max="9" width="11.8984375" style="64" customWidth="1"/>
    <col min="10" max="10" width="9.296875" style="43" bestFit="1" customWidth="1"/>
    <col min="11" max="256" width="8.8984375" style="43"/>
    <col min="257" max="257" width="41" style="43" customWidth="1"/>
    <col min="258" max="259" width="12" style="43" customWidth="1"/>
    <col min="260" max="260" width="13.69921875" style="43" customWidth="1"/>
    <col min="261" max="262" width="12" style="43" customWidth="1"/>
    <col min="263" max="263" width="13.69921875" style="43" customWidth="1"/>
    <col min="264" max="264" width="8.8984375" style="43"/>
    <col min="265" max="265" width="11.8984375" style="43" customWidth="1"/>
    <col min="266" max="266" width="9.296875" style="43" bestFit="1" customWidth="1"/>
    <col min="267" max="512" width="8.8984375" style="43"/>
    <col min="513" max="513" width="41" style="43" customWidth="1"/>
    <col min="514" max="515" width="12" style="43" customWidth="1"/>
    <col min="516" max="516" width="13.69921875" style="43" customWidth="1"/>
    <col min="517" max="518" width="12" style="43" customWidth="1"/>
    <col min="519" max="519" width="13.69921875" style="43" customWidth="1"/>
    <col min="520" max="520" width="8.8984375" style="43"/>
    <col min="521" max="521" width="11.8984375" style="43" customWidth="1"/>
    <col min="522" max="522" width="9.296875" style="43" bestFit="1" customWidth="1"/>
    <col min="523" max="768" width="8.8984375" style="43"/>
    <col min="769" max="769" width="41" style="43" customWidth="1"/>
    <col min="770" max="771" width="12" style="43" customWidth="1"/>
    <col min="772" max="772" width="13.69921875" style="43" customWidth="1"/>
    <col min="773" max="774" width="12" style="43" customWidth="1"/>
    <col min="775" max="775" width="13.69921875" style="43" customWidth="1"/>
    <col min="776" max="776" width="8.8984375" style="43"/>
    <col min="777" max="777" width="11.8984375" style="43" customWidth="1"/>
    <col min="778" max="778" width="9.296875" style="43" bestFit="1" customWidth="1"/>
    <col min="779" max="1024" width="8.8984375" style="43"/>
    <col min="1025" max="1025" width="41" style="43" customWidth="1"/>
    <col min="1026" max="1027" width="12" style="43" customWidth="1"/>
    <col min="1028" max="1028" width="13.69921875" style="43" customWidth="1"/>
    <col min="1029" max="1030" width="12" style="43" customWidth="1"/>
    <col min="1031" max="1031" width="13.69921875" style="43" customWidth="1"/>
    <col min="1032" max="1032" width="8.8984375" style="43"/>
    <col min="1033" max="1033" width="11.8984375" style="43" customWidth="1"/>
    <col min="1034" max="1034" width="9.296875" style="43" bestFit="1" customWidth="1"/>
    <col min="1035" max="1280" width="8.8984375" style="43"/>
    <col min="1281" max="1281" width="41" style="43" customWidth="1"/>
    <col min="1282" max="1283" width="12" style="43" customWidth="1"/>
    <col min="1284" max="1284" width="13.69921875" style="43" customWidth="1"/>
    <col min="1285" max="1286" width="12" style="43" customWidth="1"/>
    <col min="1287" max="1287" width="13.69921875" style="43" customWidth="1"/>
    <col min="1288" max="1288" width="8.8984375" style="43"/>
    <col min="1289" max="1289" width="11.8984375" style="43" customWidth="1"/>
    <col min="1290" max="1290" width="9.296875" style="43" bestFit="1" customWidth="1"/>
    <col min="1291" max="1536" width="8.8984375" style="43"/>
    <col min="1537" max="1537" width="41" style="43" customWidth="1"/>
    <col min="1538" max="1539" width="12" style="43" customWidth="1"/>
    <col min="1540" max="1540" width="13.69921875" style="43" customWidth="1"/>
    <col min="1541" max="1542" width="12" style="43" customWidth="1"/>
    <col min="1543" max="1543" width="13.69921875" style="43" customWidth="1"/>
    <col min="1544" max="1544" width="8.8984375" style="43"/>
    <col min="1545" max="1545" width="11.8984375" style="43" customWidth="1"/>
    <col min="1546" max="1546" width="9.296875" style="43" bestFit="1" customWidth="1"/>
    <col min="1547" max="1792" width="8.8984375" style="43"/>
    <col min="1793" max="1793" width="41" style="43" customWidth="1"/>
    <col min="1794" max="1795" width="12" style="43" customWidth="1"/>
    <col min="1796" max="1796" width="13.69921875" style="43" customWidth="1"/>
    <col min="1797" max="1798" width="12" style="43" customWidth="1"/>
    <col min="1799" max="1799" width="13.69921875" style="43" customWidth="1"/>
    <col min="1800" max="1800" width="8.8984375" style="43"/>
    <col min="1801" max="1801" width="11.8984375" style="43" customWidth="1"/>
    <col min="1802" max="1802" width="9.296875" style="43" bestFit="1" customWidth="1"/>
    <col min="1803" max="2048" width="8.8984375" style="43"/>
    <col min="2049" max="2049" width="41" style="43" customWidth="1"/>
    <col min="2050" max="2051" width="12" style="43" customWidth="1"/>
    <col min="2052" max="2052" width="13.69921875" style="43" customWidth="1"/>
    <col min="2053" max="2054" width="12" style="43" customWidth="1"/>
    <col min="2055" max="2055" width="13.69921875" style="43" customWidth="1"/>
    <col min="2056" max="2056" width="8.8984375" style="43"/>
    <col min="2057" max="2057" width="11.8984375" style="43" customWidth="1"/>
    <col min="2058" max="2058" width="9.296875" style="43" bestFit="1" customWidth="1"/>
    <col min="2059" max="2304" width="8.8984375" style="43"/>
    <col min="2305" max="2305" width="41" style="43" customWidth="1"/>
    <col min="2306" max="2307" width="12" style="43" customWidth="1"/>
    <col min="2308" max="2308" width="13.69921875" style="43" customWidth="1"/>
    <col min="2309" max="2310" width="12" style="43" customWidth="1"/>
    <col min="2311" max="2311" width="13.69921875" style="43" customWidth="1"/>
    <col min="2312" max="2312" width="8.8984375" style="43"/>
    <col min="2313" max="2313" width="11.8984375" style="43" customWidth="1"/>
    <col min="2314" max="2314" width="9.296875" style="43" bestFit="1" customWidth="1"/>
    <col min="2315" max="2560" width="8.8984375" style="43"/>
    <col min="2561" max="2561" width="41" style="43" customWidth="1"/>
    <col min="2562" max="2563" width="12" style="43" customWidth="1"/>
    <col min="2564" max="2564" width="13.69921875" style="43" customWidth="1"/>
    <col min="2565" max="2566" width="12" style="43" customWidth="1"/>
    <col min="2567" max="2567" width="13.69921875" style="43" customWidth="1"/>
    <col min="2568" max="2568" width="8.8984375" style="43"/>
    <col min="2569" max="2569" width="11.8984375" style="43" customWidth="1"/>
    <col min="2570" max="2570" width="9.296875" style="43" bestFit="1" customWidth="1"/>
    <col min="2571" max="2816" width="8.8984375" style="43"/>
    <col min="2817" max="2817" width="41" style="43" customWidth="1"/>
    <col min="2818" max="2819" width="12" style="43" customWidth="1"/>
    <col min="2820" max="2820" width="13.69921875" style="43" customWidth="1"/>
    <col min="2821" max="2822" width="12" style="43" customWidth="1"/>
    <col min="2823" max="2823" width="13.69921875" style="43" customWidth="1"/>
    <col min="2824" max="2824" width="8.8984375" style="43"/>
    <col min="2825" max="2825" width="11.8984375" style="43" customWidth="1"/>
    <col min="2826" max="2826" width="9.296875" style="43" bestFit="1" customWidth="1"/>
    <col min="2827" max="3072" width="8.8984375" style="43"/>
    <col min="3073" max="3073" width="41" style="43" customWidth="1"/>
    <col min="3074" max="3075" width="12" style="43" customWidth="1"/>
    <col min="3076" max="3076" width="13.69921875" style="43" customWidth="1"/>
    <col min="3077" max="3078" width="12" style="43" customWidth="1"/>
    <col min="3079" max="3079" width="13.69921875" style="43" customWidth="1"/>
    <col min="3080" max="3080" width="8.8984375" style="43"/>
    <col min="3081" max="3081" width="11.8984375" style="43" customWidth="1"/>
    <col min="3082" max="3082" width="9.296875" style="43" bestFit="1" customWidth="1"/>
    <col min="3083" max="3328" width="8.8984375" style="43"/>
    <col min="3329" max="3329" width="41" style="43" customWidth="1"/>
    <col min="3330" max="3331" width="12" style="43" customWidth="1"/>
    <col min="3332" max="3332" width="13.69921875" style="43" customWidth="1"/>
    <col min="3333" max="3334" width="12" style="43" customWidth="1"/>
    <col min="3335" max="3335" width="13.69921875" style="43" customWidth="1"/>
    <col min="3336" max="3336" width="8.8984375" style="43"/>
    <col min="3337" max="3337" width="11.8984375" style="43" customWidth="1"/>
    <col min="3338" max="3338" width="9.296875" style="43" bestFit="1" customWidth="1"/>
    <col min="3339" max="3584" width="8.8984375" style="43"/>
    <col min="3585" max="3585" width="41" style="43" customWidth="1"/>
    <col min="3586" max="3587" width="12" style="43" customWidth="1"/>
    <col min="3588" max="3588" width="13.69921875" style="43" customWidth="1"/>
    <col min="3589" max="3590" width="12" style="43" customWidth="1"/>
    <col min="3591" max="3591" width="13.69921875" style="43" customWidth="1"/>
    <col min="3592" max="3592" width="8.8984375" style="43"/>
    <col min="3593" max="3593" width="11.8984375" style="43" customWidth="1"/>
    <col min="3594" max="3594" width="9.296875" style="43" bestFit="1" customWidth="1"/>
    <col min="3595" max="3840" width="8.8984375" style="43"/>
    <col min="3841" max="3841" width="41" style="43" customWidth="1"/>
    <col min="3842" max="3843" width="12" style="43" customWidth="1"/>
    <col min="3844" max="3844" width="13.69921875" style="43" customWidth="1"/>
    <col min="3845" max="3846" width="12" style="43" customWidth="1"/>
    <col min="3847" max="3847" width="13.69921875" style="43" customWidth="1"/>
    <col min="3848" max="3848" width="8.8984375" style="43"/>
    <col min="3849" max="3849" width="11.8984375" style="43" customWidth="1"/>
    <col min="3850" max="3850" width="9.296875" style="43" bestFit="1" customWidth="1"/>
    <col min="3851" max="4096" width="8.8984375" style="43"/>
    <col min="4097" max="4097" width="41" style="43" customWidth="1"/>
    <col min="4098" max="4099" width="12" style="43" customWidth="1"/>
    <col min="4100" max="4100" width="13.69921875" style="43" customWidth="1"/>
    <col min="4101" max="4102" width="12" style="43" customWidth="1"/>
    <col min="4103" max="4103" width="13.69921875" style="43" customWidth="1"/>
    <col min="4104" max="4104" width="8.8984375" style="43"/>
    <col min="4105" max="4105" width="11.8984375" style="43" customWidth="1"/>
    <col min="4106" max="4106" width="9.296875" style="43" bestFit="1" customWidth="1"/>
    <col min="4107" max="4352" width="8.8984375" style="43"/>
    <col min="4353" max="4353" width="41" style="43" customWidth="1"/>
    <col min="4354" max="4355" width="12" style="43" customWidth="1"/>
    <col min="4356" max="4356" width="13.69921875" style="43" customWidth="1"/>
    <col min="4357" max="4358" width="12" style="43" customWidth="1"/>
    <col min="4359" max="4359" width="13.69921875" style="43" customWidth="1"/>
    <col min="4360" max="4360" width="8.8984375" style="43"/>
    <col min="4361" max="4361" width="11.8984375" style="43" customWidth="1"/>
    <col min="4362" max="4362" width="9.296875" style="43" bestFit="1" customWidth="1"/>
    <col min="4363" max="4608" width="8.8984375" style="43"/>
    <col min="4609" max="4609" width="41" style="43" customWidth="1"/>
    <col min="4610" max="4611" width="12" style="43" customWidth="1"/>
    <col min="4612" max="4612" width="13.69921875" style="43" customWidth="1"/>
    <col min="4613" max="4614" width="12" style="43" customWidth="1"/>
    <col min="4615" max="4615" width="13.69921875" style="43" customWidth="1"/>
    <col min="4616" max="4616" width="8.8984375" style="43"/>
    <col min="4617" max="4617" width="11.8984375" style="43" customWidth="1"/>
    <col min="4618" max="4618" width="9.296875" style="43" bestFit="1" customWidth="1"/>
    <col min="4619" max="4864" width="8.8984375" style="43"/>
    <col min="4865" max="4865" width="41" style="43" customWidth="1"/>
    <col min="4866" max="4867" width="12" style="43" customWidth="1"/>
    <col min="4868" max="4868" width="13.69921875" style="43" customWidth="1"/>
    <col min="4869" max="4870" width="12" style="43" customWidth="1"/>
    <col min="4871" max="4871" width="13.69921875" style="43" customWidth="1"/>
    <col min="4872" max="4872" width="8.8984375" style="43"/>
    <col min="4873" max="4873" width="11.8984375" style="43" customWidth="1"/>
    <col min="4874" max="4874" width="9.296875" style="43" bestFit="1" customWidth="1"/>
    <col min="4875" max="5120" width="8.8984375" style="43"/>
    <col min="5121" max="5121" width="41" style="43" customWidth="1"/>
    <col min="5122" max="5123" width="12" style="43" customWidth="1"/>
    <col min="5124" max="5124" width="13.69921875" style="43" customWidth="1"/>
    <col min="5125" max="5126" width="12" style="43" customWidth="1"/>
    <col min="5127" max="5127" width="13.69921875" style="43" customWidth="1"/>
    <col min="5128" max="5128" width="8.8984375" style="43"/>
    <col min="5129" max="5129" width="11.8984375" style="43" customWidth="1"/>
    <col min="5130" max="5130" width="9.296875" style="43" bestFit="1" customWidth="1"/>
    <col min="5131" max="5376" width="8.8984375" style="43"/>
    <col min="5377" max="5377" width="41" style="43" customWidth="1"/>
    <col min="5378" max="5379" width="12" style="43" customWidth="1"/>
    <col min="5380" max="5380" width="13.69921875" style="43" customWidth="1"/>
    <col min="5381" max="5382" width="12" style="43" customWidth="1"/>
    <col min="5383" max="5383" width="13.69921875" style="43" customWidth="1"/>
    <col min="5384" max="5384" width="8.8984375" style="43"/>
    <col min="5385" max="5385" width="11.8984375" style="43" customWidth="1"/>
    <col min="5386" max="5386" width="9.296875" style="43" bestFit="1" customWidth="1"/>
    <col min="5387" max="5632" width="8.8984375" style="43"/>
    <col min="5633" max="5633" width="41" style="43" customWidth="1"/>
    <col min="5634" max="5635" width="12" style="43" customWidth="1"/>
    <col min="5636" max="5636" width="13.69921875" style="43" customWidth="1"/>
    <col min="5637" max="5638" width="12" style="43" customWidth="1"/>
    <col min="5639" max="5639" width="13.69921875" style="43" customWidth="1"/>
    <col min="5640" max="5640" width="8.8984375" style="43"/>
    <col min="5641" max="5641" width="11.8984375" style="43" customWidth="1"/>
    <col min="5642" max="5642" width="9.296875" style="43" bestFit="1" customWidth="1"/>
    <col min="5643" max="5888" width="8.8984375" style="43"/>
    <col min="5889" max="5889" width="41" style="43" customWidth="1"/>
    <col min="5890" max="5891" width="12" style="43" customWidth="1"/>
    <col min="5892" max="5892" width="13.69921875" style="43" customWidth="1"/>
    <col min="5893" max="5894" width="12" style="43" customWidth="1"/>
    <col min="5895" max="5895" width="13.69921875" style="43" customWidth="1"/>
    <col min="5896" max="5896" width="8.8984375" style="43"/>
    <col min="5897" max="5897" width="11.8984375" style="43" customWidth="1"/>
    <col min="5898" max="5898" width="9.296875" style="43" bestFit="1" customWidth="1"/>
    <col min="5899" max="6144" width="8.8984375" style="43"/>
    <col min="6145" max="6145" width="41" style="43" customWidth="1"/>
    <col min="6146" max="6147" width="12" style="43" customWidth="1"/>
    <col min="6148" max="6148" width="13.69921875" style="43" customWidth="1"/>
    <col min="6149" max="6150" width="12" style="43" customWidth="1"/>
    <col min="6151" max="6151" width="13.69921875" style="43" customWidth="1"/>
    <col min="6152" max="6152" width="8.8984375" style="43"/>
    <col min="6153" max="6153" width="11.8984375" style="43" customWidth="1"/>
    <col min="6154" max="6154" width="9.296875" style="43" bestFit="1" customWidth="1"/>
    <col min="6155" max="6400" width="8.8984375" style="43"/>
    <col min="6401" max="6401" width="41" style="43" customWidth="1"/>
    <col min="6402" max="6403" width="12" style="43" customWidth="1"/>
    <col min="6404" max="6404" width="13.69921875" style="43" customWidth="1"/>
    <col min="6405" max="6406" width="12" style="43" customWidth="1"/>
    <col min="6407" max="6407" width="13.69921875" style="43" customWidth="1"/>
    <col min="6408" max="6408" width="8.8984375" style="43"/>
    <col min="6409" max="6409" width="11.8984375" style="43" customWidth="1"/>
    <col min="6410" max="6410" width="9.296875" style="43" bestFit="1" customWidth="1"/>
    <col min="6411" max="6656" width="8.8984375" style="43"/>
    <col min="6657" max="6657" width="41" style="43" customWidth="1"/>
    <col min="6658" max="6659" width="12" style="43" customWidth="1"/>
    <col min="6660" max="6660" width="13.69921875" style="43" customWidth="1"/>
    <col min="6661" max="6662" width="12" style="43" customWidth="1"/>
    <col min="6663" max="6663" width="13.69921875" style="43" customWidth="1"/>
    <col min="6664" max="6664" width="8.8984375" style="43"/>
    <col min="6665" max="6665" width="11.8984375" style="43" customWidth="1"/>
    <col min="6666" max="6666" width="9.296875" style="43" bestFit="1" customWidth="1"/>
    <col min="6667" max="6912" width="8.8984375" style="43"/>
    <col min="6913" max="6913" width="41" style="43" customWidth="1"/>
    <col min="6914" max="6915" width="12" style="43" customWidth="1"/>
    <col min="6916" max="6916" width="13.69921875" style="43" customWidth="1"/>
    <col min="6917" max="6918" width="12" style="43" customWidth="1"/>
    <col min="6919" max="6919" width="13.69921875" style="43" customWidth="1"/>
    <col min="6920" max="6920" width="8.8984375" style="43"/>
    <col min="6921" max="6921" width="11.8984375" style="43" customWidth="1"/>
    <col min="6922" max="6922" width="9.296875" style="43" bestFit="1" customWidth="1"/>
    <col min="6923" max="7168" width="8.8984375" style="43"/>
    <col min="7169" max="7169" width="41" style="43" customWidth="1"/>
    <col min="7170" max="7171" width="12" style="43" customWidth="1"/>
    <col min="7172" max="7172" width="13.69921875" style="43" customWidth="1"/>
    <col min="7173" max="7174" width="12" style="43" customWidth="1"/>
    <col min="7175" max="7175" width="13.69921875" style="43" customWidth="1"/>
    <col min="7176" max="7176" width="8.8984375" style="43"/>
    <col min="7177" max="7177" width="11.8984375" style="43" customWidth="1"/>
    <col min="7178" max="7178" width="9.296875" style="43" bestFit="1" customWidth="1"/>
    <col min="7179" max="7424" width="8.8984375" style="43"/>
    <col min="7425" max="7425" width="41" style="43" customWidth="1"/>
    <col min="7426" max="7427" width="12" style="43" customWidth="1"/>
    <col min="7428" max="7428" width="13.69921875" style="43" customWidth="1"/>
    <col min="7429" max="7430" width="12" style="43" customWidth="1"/>
    <col min="7431" max="7431" width="13.69921875" style="43" customWidth="1"/>
    <col min="7432" max="7432" width="8.8984375" style="43"/>
    <col min="7433" max="7433" width="11.8984375" style="43" customWidth="1"/>
    <col min="7434" max="7434" width="9.296875" style="43" bestFit="1" customWidth="1"/>
    <col min="7435" max="7680" width="8.8984375" style="43"/>
    <col min="7681" max="7681" width="41" style="43" customWidth="1"/>
    <col min="7682" max="7683" width="12" style="43" customWidth="1"/>
    <col min="7684" max="7684" width="13.69921875" style="43" customWidth="1"/>
    <col min="7685" max="7686" width="12" style="43" customWidth="1"/>
    <col min="7687" max="7687" width="13.69921875" style="43" customWidth="1"/>
    <col min="7688" max="7688" width="8.8984375" style="43"/>
    <col min="7689" max="7689" width="11.8984375" style="43" customWidth="1"/>
    <col min="7690" max="7690" width="9.296875" style="43" bestFit="1" customWidth="1"/>
    <col min="7691" max="7936" width="8.8984375" style="43"/>
    <col min="7937" max="7937" width="41" style="43" customWidth="1"/>
    <col min="7938" max="7939" width="12" style="43" customWidth="1"/>
    <col min="7940" max="7940" width="13.69921875" style="43" customWidth="1"/>
    <col min="7941" max="7942" width="12" style="43" customWidth="1"/>
    <col min="7943" max="7943" width="13.69921875" style="43" customWidth="1"/>
    <col min="7944" max="7944" width="8.8984375" style="43"/>
    <col min="7945" max="7945" width="11.8984375" style="43" customWidth="1"/>
    <col min="7946" max="7946" width="9.296875" style="43" bestFit="1" customWidth="1"/>
    <col min="7947" max="8192" width="8.8984375" style="43"/>
    <col min="8193" max="8193" width="41" style="43" customWidth="1"/>
    <col min="8194" max="8195" width="12" style="43" customWidth="1"/>
    <col min="8196" max="8196" width="13.69921875" style="43" customWidth="1"/>
    <col min="8197" max="8198" width="12" style="43" customWidth="1"/>
    <col min="8199" max="8199" width="13.69921875" style="43" customWidth="1"/>
    <col min="8200" max="8200" width="8.8984375" style="43"/>
    <col min="8201" max="8201" width="11.8984375" style="43" customWidth="1"/>
    <col min="8202" max="8202" width="9.296875" style="43" bestFit="1" customWidth="1"/>
    <col min="8203" max="8448" width="8.8984375" style="43"/>
    <col min="8449" max="8449" width="41" style="43" customWidth="1"/>
    <col min="8450" max="8451" width="12" style="43" customWidth="1"/>
    <col min="8452" max="8452" width="13.69921875" style="43" customWidth="1"/>
    <col min="8453" max="8454" width="12" style="43" customWidth="1"/>
    <col min="8455" max="8455" width="13.69921875" style="43" customWidth="1"/>
    <col min="8456" max="8456" width="8.8984375" style="43"/>
    <col min="8457" max="8457" width="11.8984375" style="43" customWidth="1"/>
    <col min="8458" max="8458" width="9.296875" style="43" bestFit="1" customWidth="1"/>
    <col min="8459" max="8704" width="8.8984375" style="43"/>
    <col min="8705" max="8705" width="41" style="43" customWidth="1"/>
    <col min="8706" max="8707" width="12" style="43" customWidth="1"/>
    <col min="8708" max="8708" width="13.69921875" style="43" customWidth="1"/>
    <col min="8709" max="8710" width="12" style="43" customWidth="1"/>
    <col min="8711" max="8711" width="13.69921875" style="43" customWidth="1"/>
    <col min="8712" max="8712" width="8.8984375" style="43"/>
    <col min="8713" max="8713" width="11.8984375" style="43" customWidth="1"/>
    <col min="8714" max="8714" width="9.296875" style="43" bestFit="1" customWidth="1"/>
    <col min="8715" max="8960" width="8.8984375" style="43"/>
    <col min="8961" max="8961" width="41" style="43" customWidth="1"/>
    <col min="8962" max="8963" width="12" style="43" customWidth="1"/>
    <col min="8964" max="8964" width="13.69921875" style="43" customWidth="1"/>
    <col min="8965" max="8966" width="12" style="43" customWidth="1"/>
    <col min="8967" max="8967" width="13.69921875" style="43" customWidth="1"/>
    <col min="8968" max="8968" width="8.8984375" style="43"/>
    <col min="8969" max="8969" width="11.8984375" style="43" customWidth="1"/>
    <col min="8970" max="8970" width="9.296875" style="43" bestFit="1" customWidth="1"/>
    <col min="8971" max="9216" width="8.8984375" style="43"/>
    <col min="9217" max="9217" width="41" style="43" customWidth="1"/>
    <col min="9218" max="9219" width="12" style="43" customWidth="1"/>
    <col min="9220" max="9220" width="13.69921875" style="43" customWidth="1"/>
    <col min="9221" max="9222" width="12" style="43" customWidth="1"/>
    <col min="9223" max="9223" width="13.69921875" style="43" customWidth="1"/>
    <col min="9224" max="9224" width="8.8984375" style="43"/>
    <col min="9225" max="9225" width="11.8984375" style="43" customWidth="1"/>
    <col min="9226" max="9226" width="9.296875" style="43" bestFit="1" customWidth="1"/>
    <col min="9227" max="9472" width="8.8984375" style="43"/>
    <col min="9473" max="9473" width="41" style="43" customWidth="1"/>
    <col min="9474" max="9475" width="12" style="43" customWidth="1"/>
    <col min="9476" max="9476" width="13.69921875" style="43" customWidth="1"/>
    <col min="9477" max="9478" width="12" style="43" customWidth="1"/>
    <col min="9479" max="9479" width="13.69921875" style="43" customWidth="1"/>
    <col min="9480" max="9480" width="8.8984375" style="43"/>
    <col min="9481" max="9481" width="11.8984375" style="43" customWidth="1"/>
    <col min="9482" max="9482" width="9.296875" style="43" bestFit="1" customWidth="1"/>
    <col min="9483" max="9728" width="8.8984375" style="43"/>
    <col min="9729" max="9729" width="41" style="43" customWidth="1"/>
    <col min="9730" max="9731" width="12" style="43" customWidth="1"/>
    <col min="9732" max="9732" width="13.69921875" style="43" customWidth="1"/>
    <col min="9733" max="9734" width="12" style="43" customWidth="1"/>
    <col min="9735" max="9735" width="13.69921875" style="43" customWidth="1"/>
    <col min="9736" max="9736" width="8.8984375" style="43"/>
    <col min="9737" max="9737" width="11.8984375" style="43" customWidth="1"/>
    <col min="9738" max="9738" width="9.296875" style="43" bestFit="1" customWidth="1"/>
    <col min="9739" max="9984" width="8.8984375" style="43"/>
    <col min="9985" max="9985" width="41" style="43" customWidth="1"/>
    <col min="9986" max="9987" width="12" style="43" customWidth="1"/>
    <col min="9988" max="9988" width="13.69921875" style="43" customWidth="1"/>
    <col min="9989" max="9990" width="12" style="43" customWidth="1"/>
    <col min="9991" max="9991" width="13.69921875" style="43" customWidth="1"/>
    <col min="9992" max="9992" width="8.8984375" style="43"/>
    <col min="9993" max="9993" width="11.8984375" style="43" customWidth="1"/>
    <col min="9994" max="9994" width="9.296875" style="43" bestFit="1" customWidth="1"/>
    <col min="9995" max="10240" width="8.8984375" style="43"/>
    <col min="10241" max="10241" width="41" style="43" customWidth="1"/>
    <col min="10242" max="10243" width="12" style="43" customWidth="1"/>
    <col min="10244" max="10244" width="13.69921875" style="43" customWidth="1"/>
    <col min="10245" max="10246" width="12" style="43" customWidth="1"/>
    <col min="10247" max="10247" width="13.69921875" style="43" customWidth="1"/>
    <col min="10248" max="10248" width="8.8984375" style="43"/>
    <col min="10249" max="10249" width="11.8984375" style="43" customWidth="1"/>
    <col min="10250" max="10250" width="9.296875" style="43" bestFit="1" customWidth="1"/>
    <col min="10251" max="10496" width="8.8984375" style="43"/>
    <col min="10497" max="10497" width="41" style="43" customWidth="1"/>
    <col min="10498" max="10499" width="12" style="43" customWidth="1"/>
    <col min="10500" max="10500" width="13.69921875" style="43" customWidth="1"/>
    <col min="10501" max="10502" width="12" style="43" customWidth="1"/>
    <col min="10503" max="10503" width="13.69921875" style="43" customWidth="1"/>
    <col min="10504" max="10504" width="8.8984375" style="43"/>
    <col min="10505" max="10505" width="11.8984375" style="43" customWidth="1"/>
    <col min="10506" max="10506" width="9.296875" style="43" bestFit="1" customWidth="1"/>
    <col min="10507" max="10752" width="8.8984375" style="43"/>
    <col min="10753" max="10753" width="41" style="43" customWidth="1"/>
    <col min="10754" max="10755" width="12" style="43" customWidth="1"/>
    <col min="10756" max="10756" width="13.69921875" style="43" customWidth="1"/>
    <col min="10757" max="10758" width="12" style="43" customWidth="1"/>
    <col min="10759" max="10759" width="13.69921875" style="43" customWidth="1"/>
    <col min="10760" max="10760" width="8.8984375" style="43"/>
    <col min="10761" max="10761" width="11.8984375" style="43" customWidth="1"/>
    <col min="10762" max="10762" width="9.296875" style="43" bestFit="1" customWidth="1"/>
    <col min="10763" max="11008" width="8.8984375" style="43"/>
    <col min="11009" max="11009" width="41" style="43" customWidth="1"/>
    <col min="11010" max="11011" width="12" style="43" customWidth="1"/>
    <col min="11012" max="11012" width="13.69921875" style="43" customWidth="1"/>
    <col min="11013" max="11014" width="12" style="43" customWidth="1"/>
    <col min="11015" max="11015" width="13.69921875" style="43" customWidth="1"/>
    <col min="11016" max="11016" width="8.8984375" style="43"/>
    <col min="11017" max="11017" width="11.8984375" style="43" customWidth="1"/>
    <col min="11018" max="11018" width="9.296875" style="43" bestFit="1" customWidth="1"/>
    <col min="11019" max="11264" width="8.8984375" style="43"/>
    <col min="11265" max="11265" width="41" style="43" customWidth="1"/>
    <col min="11266" max="11267" width="12" style="43" customWidth="1"/>
    <col min="11268" max="11268" width="13.69921875" style="43" customWidth="1"/>
    <col min="11269" max="11270" width="12" style="43" customWidth="1"/>
    <col min="11271" max="11271" width="13.69921875" style="43" customWidth="1"/>
    <col min="11272" max="11272" width="8.8984375" style="43"/>
    <col min="11273" max="11273" width="11.8984375" style="43" customWidth="1"/>
    <col min="11274" max="11274" width="9.296875" style="43" bestFit="1" customWidth="1"/>
    <col min="11275" max="11520" width="8.8984375" style="43"/>
    <col min="11521" max="11521" width="41" style="43" customWidth="1"/>
    <col min="11522" max="11523" width="12" style="43" customWidth="1"/>
    <col min="11524" max="11524" width="13.69921875" style="43" customWidth="1"/>
    <col min="11525" max="11526" width="12" style="43" customWidth="1"/>
    <col min="11527" max="11527" width="13.69921875" style="43" customWidth="1"/>
    <col min="11528" max="11528" width="8.8984375" style="43"/>
    <col min="11529" max="11529" width="11.8984375" style="43" customWidth="1"/>
    <col min="11530" max="11530" width="9.296875" style="43" bestFit="1" customWidth="1"/>
    <col min="11531" max="11776" width="8.8984375" style="43"/>
    <col min="11777" max="11777" width="41" style="43" customWidth="1"/>
    <col min="11778" max="11779" width="12" style="43" customWidth="1"/>
    <col min="11780" max="11780" width="13.69921875" style="43" customWidth="1"/>
    <col min="11781" max="11782" width="12" style="43" customWidth="1"/>
    <col min="11783" max="11783" width="13.69921875" style="43" customWidth="1"/>
    <col min="11784" max="11784" width="8.8984375" style="43"/>
    <col min="11785" max="11785" width="11.8984375" style="43" customWidth="1"/>
    <col min="11786" max="11786" width="9.296875" style="43" bestFit="1" customWidth="1"/>
    <col min="11787" max="12032" width="8.8984375" style="43"/>
    <col min="12033" max="12033" width="41" style="43" customWidth="1"/>
    <col min="12034" max="12035" width="12" style="43" customWidth="1"/>
    <col min="12036" max="12036" width="13.69921875" style="43" customWidth="1"/>
    <col min="12037" max="12038" width="12" style="43" customWidth="1"/>
    <col min="12039" max="12039" width="13.69921875" style="43" customWidth="1"/>
    <col min="12040" max="12040" width="8.8984375" style="43"/>
    <col min="12041" max="12041" width="11.8984375" style="43" customWidth="1"/>
    <col min="12042" max="12042" width="9.296875" style="43" bestFit="1" customWidth="1"/>
    <col min="12043" max="12288" width="8.8984375" style="43"/>
    <col min="12289" max="12289" width="41" style="43" customWidth="1"/>
    <col min="12290" max="12291" width="12" style="43" customWidth="1"/>
    <col min="12292" max="12292" width="13.69921875" style="43" customWidth="1"/>
    <col min="12293" max="12294" width="12" style="43" customWidth="1"/>
    <col min="12295" max="12295" width="13.69921875" style="43" customWidth="1"/>
    <col min="12296" max="12296" width="8.8984375" style="43"/>
    <col min="12297" max="12297" width="11.8984375" style="43" customWidth="1"/>
    <col min="12298" max="12298" width="9.296875" style="43" bestFit="1" customWidth="1"/>
    <col min="12299" max="12544" width="8.8984375" style="43"/>
    <col min="12545" max="12545" width="41" style="43" customWidth="1"/>
    <col min="12546" max="12547" width="12" style="43" customWidth="1"/>
    <col min="12548" max="12548" width="13.69921875" style="43" customWidth="1"/>
    <col min="12549" max="12550" width="12" style="43" customWidth="1"/>
    <col min="12551" max="12551" width="13.69921875" style="43" customWidth="1"/>
    <col min="12552" max="12552" width="8.8984375" style="43"/>
    <col min="12553" max="12553" width="11.8984375" style="43" customWidth="1"/>
    <col min="12554" max="12554" width="9.296875" style="43" bestFit="1" customWidth="1"/>
    <col min="12555" max="12800" width="8.8984375" style="43"/>
    <col min="12801" max="12801" width="41" style="43" customWidth="1"/>
    <col min="12802" max="12803" width="12" style="43" customWidth="1"/>
    <col min="12804" max="12804" width="13.69921875" style="43" customWidth="1"/>
    <col min="12805" max="12806" width="12" style="43" customWidth="1"/>
    <col min="12807" max="12807" width="13.69921875" style="43" customWidth="1"/>
    <col min="12808" max="12808" width="8.8984375" style="43"/>
    <col min="12809" max="12809" width="11.8984375" style="43" customWidth="1"/>
    <col min="12810" max="12810" width="9.296875" style="43" bestFit="1" customWidth="1"/>
    <col min="12811" max="13056" width="8.8984375" style="43"/>
    <col min="13057" max="13057" width="41" style="43" customWidth="1"/>
    <col min="13058" max="13059" width="12" style="43" customWidth="1"/>
    <col min="13060" max="13060" width="13.69921875" style="43" customWidth="1"/>
    <col min="13061" max="13062" width="12" style="43" customWidth="1"/>
    <col min="13063" max="13063" width="13.69921875" style="43" customWidth="1"/>
    <col min="13064" max="13064" width="8.8984375" style="43"/>
    <col min="13065" max="13065" width="11.8984375" style="43" customWidth="1"/>
    <col min="13066" max="13066" width="9.296875" style="43" bestFit="1" customWidth="1"/>
    <col min="13067" max="13312" width="8.8984375" style="43"/>
    <col min="13313" max="13313" width="41" style="43" customWidth="1"/>
    <col min="13314" max="13315" width="12" style="43" customWidth="1"/>
    <col min="13316" max="13316" width="13.69921875" style="43" customWidth="1"/>
    <col min="13317" max="13318" width="12" style="43" customWidth="1"/>
    <col min="13319" max="13319" width="13.69921875" style="43" customWidth="1"/>
    <col min="13320" max="13320" width="8.8984375" style="43"/>
    <col min="13321" max="13321" width="11.8984375" style="43" customWidth="1"/>
    <col min="13322" max="13322" width="9.296875" style="43" bestFit="1" customWidth="1"/>
    <col min="13323" max="13568" width="8.8984375" style="43"/>
    <col min="13569" max="13569" width="41" style="43" customWidth="1"/>
    <col min="13570" max="13571" width="12" style="43" customWidth="1"/>
    <col min="13572" max="13572" width="13.69921875" style="43" customWidth="1"/>
    <col min="13573" max="13574" width="12" style="43" customWidth="1"/>
    <col min="13575" max="13575" width="13.69921875" style="43" customWidth="1"/>
    <col min="13576" max="13576" width="8.8984375" style="43"/>
    <col min="13577" max="13577" width="11.8984375" style="43" customWidth="1"/>
    <col min="13578" max="13578" width="9.296875" style="43" bestFit="1" customWidth="1"/>
    <col min="13579" max="13824" width="8.8984375" style="43"/>
    <col min="13825" max="13825" width="41" style="43" customWidth="1"/>
    <col min="13826" max="13827" width="12" style="43" customWidth="1"/>
    <col min="13828" max="13828" width="13.69921875" style="43" customWidth="1"/>
    <col min="13829" max="13830" width="12" style="43" customWidth="1"/>
    <col min="13831" max="13831" width="13.69921875" style="43" customWidth="1"/>
    <col min="13832" max="13832" width="8.8984375" style="43"/>
    <col min="13833" max="13833" width="11.8984375" style="43" customWidth="1"/>
    <col min="13834" max="13834" width="9.296875" style="43" bestFit="1" customWidth="1"/>
    <col min="13835" max="14080" width="8.8984375" style="43"/>
    <col min="14081" max="14081" width="41" style="43" customWidth="1"/>
    <col min="14082" max="14083" width="12" style="43" customWidth="1"/>
    <col min="14084" max="14084" width="13.69921875" style="43" customWidth="1"/>
    <col min="14085" max="14086" width="12" style="43" customWidth="1"/>
    <col min="14087" max="14087" width="13.69921875" style="43" customWidth="1"/>
    <col min="14088" max="14088" width="8.8984375" style="43"/>
    <col min="14089" max="14089" width="11.8984375" style="43" customWidth="1"/>
    <col min="14090" max="14090" width="9.296875" style="43" bestFit="1" customWidth="1"/>
    <col min="14091" max="14336" width="8.8984375" style="43"/>
    <col min="14337" max="14337" width="41" style="43" customWidth="1"/>
    <col min="14338" max="14339" width="12" style="43" customWidth="1"/>
    <col min="14340" max="14340" width="13.69921875" style="43" customWidth="1"/>
    <col min="14341" max="14342" width="12" style="43" customWidth="1"/>
    <col min="14343" max="14343" width="13.69921875" style="43" customWidth="1"/>
    <col min="14344" max="14344" width="8.8984375" style="43"/>
    <col min="14345" max="14345" width="11.8984375" style="43" customWidth="1"/>
    <col min="14346" max="14346" width="9.296875" style="43" bestFit="1" customWidth="1"/>
    <col min="14347" max="14592" width="8.8984375" style="43"/>
    <col min="14593" max="14593" width="41" style="43" customWidth="1"/>
    <col min="14594" max="14595" width="12" style="43" customWidth="1"/>
    <col min="14596" max="14596" width="13.69921875" style="43" customWidth="1"/>
    <col min="14597" max="14598" width="12" style="43" customWidth="1"/>
    <col min="14599" max="14599" width="13.69921875" style="43" customWidth="1"/>
    <col min="14600" max="14600" width="8.8984375" style="43"/>
    <col min="14601" max="14601" width="11.8984375" style="43" customWidth="1"/>
    <col min="14602" max="14602" width="9.296875" style="43" bestFit="1" customWidth="1"/>
    <col min="14603" max="14848" width="8.8984375" style="43"/>
    <col min="14849" max="14849" width="41" style="43" customWidth="1"/>
    <col min="14850" max="14851" width="12" style="43" customWidth="1"/>
    <col min="14852" max="14852" width="13.69921875" style="43" customWidth="1"/>
    <col min="14853" max="14854" width="12" style="43" customWidth="1"/>
    <col min="14855" max="14855" width="13.69921875" style="43" customWidth="1"/>
    <col min="14856" max="14856" width="8.8984375" style="43"/>
    <col min="14857" max="14857" width="11.8984375" style="43" customWidth="1"/>
    <col min="14858" max="14858" width="9.296875" style="43" bestFit="1" customWidth="1"/>
    <col min="14859" max="15104" width="8.8984375" style="43"/>
    <col min="15105" max="15105" width="41" style="43" customWidth="1"/>
    <col min="15106" max="15107" width="12" style="43" customWidth="1"/>
    <col min="15108" max="15108" width="13.69921875" style="43" customWidth="1"/>
    <col min="15109" max="15110" width="12" style="43" customWidth="1"/>
    <col min="15111" max="15111" width="13.69921875" style="43" customWidth="1"/>
    <col min="15112" max="15112" width="8.8984375" style="43"/>
    <col min="15113" max="15113" width="11.8984375" style="43" customWidth="1"/>
    <col min="15114" max="15114" width="9.296875" style="43" bestFit="1" customWidth="1"/>
    <col min="15115" max="15360" width="8.8984375" style="43"/>
    <col min="15361" max="15361" width="41" style="43" customWidth="1"/>
    <col min="15362" max="15363" width="12" style="43" customWidth="1"/>
    <col min="15364" max="15364" width="13.69921875" style="43" customWidth="1"/>
    <col min="15365" max="15366" width="12" style="43" customWidth="1"/>
    <col min="15367" max="15367" width="13.69921875" style="43" customWidth="1"/>
    <col min="15368" max="15368" width="8.8984375" style="43"/>
    <col min="15369" max="15369" width="11.8984375" style="43" customWidth="1"/>
    <col min="15370" max="15370" width="9.296875" style="43" bestFit="1" customWidth="1"/>
    <col min="15371" max="15616" width="8.8984375" style="43"/>
    <col min="15617" max="15617" width="41" style="43" customWidth="1"/>
    <col min="15618" max="15619" width="12" style="43" customWidth="1"/>
    <col min="15620" max="15620" width="13.69921875" style="43" customWidth="1"/>
    <col min="15621" max="15622" width="12" style="43" customWidth="1"/>
    <col min="15623" max="15623" width="13.69921875" style="43" customWidth="1"/>
    <col min="15624" max="15624" width="8.8984375" style="43"/>
    <col min="15625" max="15625" width="11.8984375" style="43" customWidth="1"/>
    <col min="15626" max="15626" width="9.296875" style="43" bestFit="1" customWidth="1"/>
    <col min="15627" max="15872" width="8.8984375" style="43"/>
    <col min="15873" max="15873" width="41" style="43" customWidth="1"/>
    <col min="15874" max="15875" width="12" style="43" customWidth="1"/>
    <col min="15876" max="15876" width="13.69921875" style="43" customWidth="1"/>
    <col min="15877" max="15878" width="12" style="43" customWidth="1"/>
    <col min="15879" max="15879" width="13.69921875" style="43" customWidth="1"/>
    <col min="15880" max="15880" width="8.8984375" style="43"/>
    <col min="15881" max="15881" width="11.8984375" style="43" customWidth="1"/>
    <col min="15882" max="15882" width="9.296875" style="43" bestFit="1" customWidth="1"/>
    <col min="15883" max="16128" width="8.8984375" style="43"/>
    <col min="16129" max="16129" width="41" style="43" customWidth="1"/>
    <col min="16130" max="16131" width="12" style="43" customWidth="1"/>
    <col min="16132" max="16132" width="13.69921875" style="43" customWidth="1"/>
    <col min="16133" max="16134" width="12" style="43" customWidth="1"/>
    <col min="16135" max="16135" width="13.69921875" style="43" customWidth="1"/>
    <col min="16136" max="16136" width="8.8984375" style="43"/>
    <col min="16137" max="16137" width="11.8984375" style="43" customWidth="1"/>
    <col min="16138" max="16138" width="9.296875" style="43" bestFit="1" customWidth="1"/>
    <col min="16139" max="16384" width="8.8984375" style="43"/>
  </cols>
  <sheetData>
    <row r="1" spans="1:33" s="26" customFormat="1" ht="22.6" customHeight="1" x14ac:dyDescent="0.4">
      <c r="A1" s="318" t="s">
        <v>73</v>
      </c>
      <c r="B1" s="318"/>
      <c r="C1" s="318"/>
      <c r="D1" s="318"/>
      <c r="E1" s="318"/>
      <c r="F1" s="318"/>
      <c r="G1" s="318"/>
      <c r="I1" s="63"/>
    </row>
    <row r="2" spans="1:33" s="26" customFormat="1" ht="22.6" customHeight="1" x14ac:dyDescent="0.35">
      <c r="A2" s="330" t="s">
        <v>74</v>
      </c>
      <c r="B2" s="330"/>
      <c r="C2" s="330"/>
      <c r="D2" s="330"/>
      <c r="E2" s="330"/>
      <c r="F2" s="330"/>
      <c r="G2" s="330"/>
      <c r="I2" s="63"/>
    </row>
    <row r="3" spans="1:33" s="29" customFormat="1" ht="18.7" customHeight="1" x14ac:dyDescent="0.35">
      <c r="A3" s="27"/>
      <c r="B3" s="27"/>
      <c r="C3" s="27"/>
      <c r="D3" s="27"/>
      <c r="E3" s="27"/>
      <c r="F3" s="27"/>
      <c r="G3" s="13" t="s">
        <v>7</v>
      </c>
      <c r="I3" s="64"/>
    </row>
    <row r="4" spans="1:33" s="29" customFormat="1" ht="66.05" customHeight="1" x14ac:dyDescent="0.2">
      <c r="A4" s="122"/>
      <c r="B4" s="125" t="s">
        <v>179</v>
      </c>
      <c r="C4" s="125" t="s">
        <v>180</v>
      </c>
      <c r="D4" s="84" t="s">
        <v>45</v>
      </c>
      <c r="E4" s="128" t="s">
        <v>177</v>
      </c>
      <c r="F4" s="128" t="s">
        <v>178</v>
      </c>
      <c r="G4" s="84" t="s">
        <v>45</v>
      </c>
    </row>
    <row r="5" spans="1:33" s="29" customFormat="1" ht="39.75" customHeight="1" x14ac:dyDescent="0.35">
      <c r="A5" s="68" t="s">
        <v>397</v>
      </c>
      <c r="B5" s="264">
        <v>15521</v>
      </c>
      <c r="C5" s="264">
        <v>20981</v>
      </c>
      <c r="D5" s="265">
        <f>C5/B5*100</f>
        <v>135.17814573803236</v>
      </c>
      <c r="E5" s="269">
        <v>13928</v>
      </c>
      <c r="F5" s="264">
        <v>18603</v>
      </c>
      <c r="G5" s="265">
        <f>F5/E5*100</f>
        <v>133.56547960941987</v>
      </c>
      <c r="I5" s="66"/>
      <c r="J5" s="66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33" s="54" customFormat="1" ht="31.6" customHeight="1" x14ac:dyDescent="0.35">
      <c r="A6" s="68" t="s">
        <v>75</v>
      </c>
      <c r="B6" s="266">
        <f>SUM(B8:B26)</f>
        <v>14882</v>
      </c>
      <c r="C6" s="266">
        <f>SUM(C8:C26)</f>
        <v>19908</v>
      </c>
      <c r="D6" s="265">
        <f t="shared" ref="D6:D26" si="0">C6/B6*100</f>
        <v>133.77234242709312</v>
      </c>
      <c r="E6" s="266">
        <f>SUM(E8:E26)</f>
        <v>13438</v>
      </c>
      <c r="F6" s="266">
        <f>SUM(F8:F26)</f>
        <v>17681</v>
      </c>
      <c r="G6" s="265">
        <f t="shared" ref="G6:G26" si="1">F6/E6*100</f>
        <v>131.5746390831969</v>
      </c>
      <c r="I6" s="64"/>
      <c r="J6" s="71"/>
      <c r="K6" s="71"/>
      <c r="L6" s="72"/>
      <c r="M6" s="72"/>
      <c r="N6" s="72"/>
      <c r="O6" s="72"/>
    </row>
    <row r="7" spans="1:33" s="54" customFormat="1" ht="21.6" customHeight="1" x14ac:dyDescent="0.35">
      <c r="A7" s="73" t="s">
        <v>76</v>
      </c>
      <c r="B7" s="267"/>
      <c r="C7" s="267"/>
      <c r="D7" s="265"/>
      <c r="E7" s="267"/>
      <c r="F7" s="267"/>
      <c r="G7" s="265"/>
      <c r="I7" s="64"/>
      <c r="J7" s="71"/>
      <c r="K7" s="72"/>
      <c r="L7" s="72"/>
      <c r="M7" s="72"/>
      <c r="N7" s="72"/>
      <c r="O7" s="72"/>
      <c r="AG7" s="54">
        <v>2501</v>
      </c>
    </row>
    <row r="8" spans="1:33" ht="36" customHeight="1" x14ac:dyDescent="0.35">
      <c r="A8" s="38" t="s">
        <v>12</v>
      </c>
      <c r="B8" s="268">
        <v>3293</v>
      </c>
      <c r="C8" s="260">
        <v>3125</v>
      </c>
      <c r="D8" s="265">
        <f>C8/B8*100</f>
        <v>94.898269055572428</v>
      </c>
      <c r="E8" s="270">
        <v>3134</v>
      </c>
      <c r="F8" s="260">
        <v>3000</v>
      </c>
      <c r="G8" s="265">
        <f t="shared" si="1"/>
        <v>95.724313975749837</v>
      </c>
      <c r="H8" s="50"/>
      <c r="I8" s="74"/>
      <c r="J8" s="71"/>
      <c r="K8" s="66"/>
      <c r="L8" s="66"/>
      <c r="M8" s="66"/>
      <c r="N8" s="66"/>
      <c r="O8" s="66"/>
    </row>
    <row r="9" spans="1:33" ht="39.049999999999997" customHeight="1" x14ac:dyDescent="0.35">
      <c r="A9" s="38" t="s">
        <v>13</v>
      </c>
      <c r="B9" s="268">
        <v>63</v>
      </c>
      <c r="C9" s="260">
        <v>45</v>
      </c>
      <c r="D9" s="265">
        <f t="shared" si="0"/>
        <v>71.428571428571431</v>
      </c>
      <c r="E9" s="270">
        <v>58</v>
      </c>
      <c r="F9" s="260">
        <v>42</v>
      </c>
      <c r="G9" s="265">
        <f t="shared" si="1"/>
        <v>72.41379310344827</v>
      </c>
      <c r="I9" s="74"/>
      <c r="J9" s="71"/>
    </row>
    <row r="10" spans="1:33" s="46" customFormat="1" ht="28.55" customHeight="1" x14ac:dyDescent="0.35">
      <c r="A10" s="38" t="s">
        <v>14</v>
      </c>
      <c r="B10" s="268">
        <v>2658</v>
      </c>
      <c r="C10" s="260">
        <v>2926</v>
      </c>
      <c r="D10" s="265">
        <f t="shared" si="0"/>
        <v>110.08276899924756</v>
      </c>
      <c r="E10" s="270">
        <v>2436</v>
      </c>
      <c r="F10" s="260">
        <v>2576</v>
      </c>
      <c r="G10" s="265">
        <f t="shared" si="1"/>
        <v>105.74712643678161</v>
      </c>
      <c r="I10" s="74"/>
      <c r="J10" s="71"/>
      <c r="K10" s="43"/>
    </row>
    <row r="11" spans="1:33" ht="41.95" customHeight="1" x14ac:dyDescent="0.35">
      <c r="A11" s="38" t="s">
        <v>15</v>
      </c>
      <c r="B11" s="268">
        <v>264</v>
      </c>
      <c r="C11" s="260">
        <v>273</v>
      </c>
      <c r="D11" s="265">
        <f t="shared" si="0"/>
        <v>103.40909090909092</v>
      </c>
      <c r="E11" s="270">
        <v>234</v>
      </c>
      <c r="F11" s="260">
        <v>244</v>
      </c>
      <c r="G11" s="265">
        <f t="shared" si="1"/>
        <v>104.27350427350429</v>
      </c>
      <c r="I11" s="74"/>
      <c r="J11" s="71"/>
    </row>
    <row r="12" spans="1:33" ht="41.95" customHeight="1" x14ac:dyDescent="0.35">
      <c r="A12" s="38" t="s">
        <v>16</v>
      </c>
      <c r="B12" s="268">
        <v>124</v>
      </c>
      <c r="C12" s="260">
        <v>142</v>
      </c>
      <c r="D12" s="265">
        <f t="shared" si="0"/>
        <v>114.51612903225808</v>
      </c>
      <c r="E12" s="270">
        <v>116</v>
      </c>
      <c r="F12" s="260">
        <v>121</v>
      </c>
      <c r="G12" s="265">
        <f t="shared" si="1"/>
        <v>104.31034482758621</v>
      </c>
      <c r="I12" s="74"/>
      <c r="J12" s="71"/>
    </row>
    <row r="13" spans="1:33" ht="30.75" customHeight="1" x14ac:dyDescent="0.35">
      <c r="A13" s="38" t="s">
        <v>17</v>
      </c>
      <c r="B13" s="268">
        <v>400</v>
      </c>
      <c r="C13" s="260">
        <v>488</v>
      </c>
      <c r="D13" s="265">
        <f t="shared" si="0"/>
        <v>122</v>
      </c>
      <c r="E13" s="270">
        <v>363</v>
      </c>
      <c r="F13" s="260">
        <v>426</v>
      </c>
      <c r="G13" s="265">
        <f t="shared" si="1"/>
        <v>117.35537190082646</v>
      </c>
      <c r="I13" s="74"/>
      <c r="J13" s="71"/>
    </row>
    <row r="14" spans="1:33" ht="41.3" customHeight="1" x14ac:dyDescent="0.35">
      <c r="A14" s="38" t="s">
        <v>18</v>
      </c>
      <c r="B14" s="268">
        <v>2379</v>
      </c>
      <c r="C14" s="260">
        <v>3751</v>
      </c>
      <c r="D14" s="265">
        <f t="shared" si="0"/>
        <v>157.67129045817569</v>
      </c>
      <c r="E14" s="270">
        <v>2070</v>
      </c>
      <c r="F14" s="260">
        <v>3315</v>
      </c>
      <c r="G14" s="265">
        <f t="shared" si="1"/>
        <v>160.14492753623188</v>
      </c>
      <c r="I14" s="74"/>
      <c r="J14" s="71"/>
    </row>
    <row r="15" spans="1:33" ht="41.3" customHeight="1" x14ac:dyDescent="0.35">
      <c r="A15" s="38" t="s">
        <v>19</v>
      </c>
      <c r="B15" s="268">
        <v>754</v>
      </c>
      <c r="C15" s="260">
        <v>1930</v>
      </c>
      <c r="D15" s="265">
        <f t="shared" si="0"/>
        <v>255.9681697612732</v>
      </c>
      <c r="E15" s="270">
        <v>644</v>
      </c>
      <c r="F15" s="260">
        <v>1760</v>
      </c>
      <c r="G15" s="265">
        <f t="shared" si="1"/>
        <v>273.29192546583852</v>
      </c>
      <c r="I15" s="74"/>
      <c r="J15" s="71"/>
    </row>
    <row r="16" spans="1:33" ht="41.3" customHeight="1" x14ac:dyDescent="0.35">
      <c r="A16" s="38" t="s">
        <v>20</v>
      </c>
      <c r="B16" s="268">
        <v>268</v>
      </c>
      <c r="C16" s="260">
        <v>846</v>
      </c>
      <c r="D16" s="265">
        <f t="shared" si="0"/>
        <v>315.67164179104481</v>
      </c>
      <c r="E16" s="270">
        <v>223</v>
      </c>
      <c r="F16" s="260">
        <v>600</v>
      </c>
      <c r="G16" s="265">
        <f t="shared" si="1"/>
        <v>269.05829596412559</v>
      </c>
      <c r="I16" s="74"/>
      <c r="J16" s="71"/>
    </row>
    <row r="17" spans="1:10" ht="28.55" customHeight="1" x14ac:dyDescent="0.35">
      <c r="A17" s="38" t="s">
        <v>21</v>
      </c>
      <c r="B17" s="268">
        <v>238</v>
      </c>
      <c r="C17" s="260">
        <v>369</v>
      </c>
      <c r="D17" s="265">
        <f t="shared" si="0"/>
        <v>155.0420168067227</v>
      </c>
      <c r="E17" s="270">
        <v>210</v>
      </c>
      <c r="F17" s="260">
        <v>304</v>
      </c>
      <c r="G17" s="265">
        <f t="shared" si="1"/>
        <v>144.76190476190476</v>
      </c>
      <c r="I17" s="74"/>
      <c r="J17" s="71"/>
    </row>
    <row r="18" spans="1:10" ht="30.75" customHeight="1" x14ac:dyDescent="0.35">
      <c r="A18" s="38" t="s">
        <v>22</v>
      </c>
      <c r="B18" s="268">
        <v>445</v>
      </c>
      <c r="C18" s="260">
        <v>676</v>
      </c>
      <c r="D18" s="265">
        <f t="shared" si="0"/>
        <v>151.91011235955057</v>
      </c>
      <c r="E18" s="270">
        <v>395</v>
      </c>
      <c r="F18" s="260">
        <v>591</v>
      </c>
      <c r="G18" s="265">
        <f t="shared" si="1"/>
        <v>149.62025316455697</v>
      </c>
      <c r="I18" s="74"/>
      <c r="J18" s="71"/>
    </row>
    <row r="19" spans="1:10" ht="30.75" customHeight="1" x14ac:dyDescent="0.35">
      <c r="A19" s="38" t="s">
        <v>23</v>
      </c>
      <c r="B19" s="268">
        <v>148</v>
      </c>
      <c r="C19" s="260">
        <v>251</v>
      </c>
      <c r="D19" s="265">
        <f t="shared" si="0"/>
        <v>169.59459459459461</v>
      </c>
      <c r="E19" s="270">
        <v>135</v>
      </c>
      <c r="F19" s="260">
        <v>207</v>
      </c>
      <c r="G19" s="265">
        <f t="shared" si="1"/>
        <v>153.33333333333334</v>
      </c>
      <c r="I19" s="74"/>
      <c r="J19" s="71"/>
    </row>
    <row r="20" spans="1:10" ht="39.049999999999997" customHeight="1" x14ac:dyDescent="0.35">
      <c r="A20" s="38" t="s">
        <v>24</v>
      </c>
      <c r="B20" s="268">
        <v>423</v>
      </c>
      <c r="C20" s="260">
        <v>529</v>
      </c>
      <c r="D20" s="265">
        <f t="shared" si="0"/>
        <v>125.05910165484633</v>
      </c>
      <c r="E20" s="270">
        <v>372</v>
      </c>
      <c r="F20" s="260">
        <v>468</v>
      </c>
      <c r="G20" s="265">
        <f t="shared" si="1"/>
        <v>125.80645161290323</v>
      </c>
      <c r="I20" s="74"/>
      <c r="J20" s="71"/>
    </row>
    <row r="21" spans="1:10" ht="39.75" customHeight="1" x14ac:dyDescent="0.35">
      <c r="A21" s="38" t="s">
        <v>25</v>
      </c>
      <c r="B21" s="268">
        <v>325</v>
      </c>
      <c r="C21" s="260">
        <v>658</v>
      </c>
      <c r="D21" s="265">
        <f t="shared" si="0"/>
        <v>202.46153846153848</v>
      </c>
      <c r="E21" s="270">
        <v>277</v>
      </c>
      <c r="F21" s="260">
        <v>592</v>
      </c>
      <c r="G21" s="265">
        <f t="shared" si="1"/>
        <v>213.71841155234659</v>
      </c>
      <c r="I21" s="74"/>
      <c r="J21" s="71"/>
    </row>
    <row r="22" spans="1:10" ht="44.35" customHeight="1" x14ac:dyDescent="0.35">
      <c r="A22" s="38" t="s">
        <v>26</v>
      </c>
      <c r="B22" s="268">
        <v>2089</v>
      </c>
      <c r="C22" s="260">
        <v>2462</v>
      </c>
      <c r="D22" s="265">
        <f t="shared" si="0"/>
        <v>117.85543322163714</v>
      </c>
      <c r="E22" s="270">
        <v>1887</v>
      </c>
      <c r="F22" s="260">
        <v>2170</v>
      </c>
      <c r="G22" s="265">
        <f t="shared" si="1"/>
        <v>114.99735029146794</v>
      </c>
      <c r="I22" s="74"/>
      <c r="J22" s="71"/>
    </row>
    <row r="23" spans="1:10" ht="31.6" customHeight="1" x14ac:dyDescent="0.35">
      <c r="A23" s="38" t="s">
        <v>27</v>
      </c>
      <c r="B23" s="268">
        <v>224</v>
      </c>
      <c r="C23" s="260">
        <v>324</v>
      </c>
      <c r="D23" s="265">
        <f t="shared" si="0"/>
        <v>144.64285714285714</v>
      </c>
      <c r="E23" s="270">
        <v>201</v>
      </c>
      <c r="F23" s="260">
        <v>297</v>
      </c>
      <c r="G23" s="265">
        <f t="shared" si="1"/>
        <v>147.76119402985074</v>
      </c>
      <c r="I23" s="74"/>
      <c r="J23" s="71"/>
    </row>
    <row r="24" spans="1:10" ht="41.95" customHeight="1" x14ac:dyDescent="0.35">
      <c r="A24" s="38" t="s">
        <v>28</v>
      </c>
      <c r="B24" s="268">
        <v>551</v>
      </c>
      <c r="C24" s="260">
        <v>818</v>
      </c>
      <c r="D24" s="265">
        <f t="shared" si="0"/>
        <v>148.4573502722323</v>
      </c>
      <c r="E24" s="270">
        <v>477</v>
      </c>
      <c r="F24" s="260">
        <v>709</v>
      </c>
      <c r="G24" s="265">
        <f t="shared" si="1"/>
        <v>148.63731656184487</v>
      </c>
      <c r="I24" s="74"/>
      <c r="J24" s="71"/>
    </row>
    <row r="25" spans="1:10" ht="41.95" customHeight="1" x14ac:dyDescent="0.35">
      <c r="A25" s="38" t="s">
        <v>29</v>
      </c>
      <c r="B25" s="268">
        <v>92</v>
      </c>
      <c r="C25" s="260">
        <v>122</v>
      </c>
      <c r="D25" s="265">
        <f t="shared" si="0"/>
        <v>132.60869565217391</v>
      </c>
      <c r="E25" s="270">
        <v>81</v>
      </c>
      <c r="F25" s="260">
        <v>111</v>
      </c>
      <c r="G25" s="265">
        <f t="shared" si="1"/>
        <v>137.03703703703704</v>
      </c>
      <c r="I25" s="74"/>
      <c r="J25" s="71"/>
    </row>
    <row r="26" spans="1:10" ht="29.25" customHeight="1" x14ac:dyDescent="0.35">
      <c r="A26" s="38" t="s">
        <v>30</v>
      </c>
      <c r="B26" s="268">
        <v>144</v>
      </c>
      <c r="C26" s="260">
        <v>173</v>
      </c>
      <c r="D26" s="265">
        <f t="shared" si="0"/>
        <v>120.13888888888889</v>
      </c>
      <c r="E26" s="270">
        <v>125</v>
      </c>
      <c r="F26" s="260">
        <v>148</v>
      </c>
      <c r="G26" s="265">
        <f t="shared" si="1"/>
        <v>118.39999999999999</v>
      </c>
      <c r="I26" s="74"/>
      <c r="J26" s="71"/>
    </row>
    <row r="27" spans="1:10" x14ac:dyDescent="0.35">
      <c r="A27" s="47"/>
      <c r="B27" s="44"/>
      <c r="F27" s="75"/>
      <c r="I27" s="43"/>
    </row>
    <row r="28" spans="1:10" x14ac:dyDescent="0.35">
      <c r="A28" s="47"/>
      <c r="B28" s="47"/>
      <c r="F28" s="64"/>
      <c r="I28" s="43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11</vt:lpstr>
      <vt:lpstr>10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Berestovska Natalija Ivanivna</cp:lastModifiedBy>
  <cp:lastPrinted>2021-02-05T13:40:30Z</cp:lastPrinted>
  <dcterms:created xsi:type="dcterms:W3CDTF">2020-12-10T10:35:03Z</dcterms:created>
  <dcterms:modified xsi:type="dcterms:W3CDTF">2021-02-19T09:28:57Z</dcterms:modified>
</cp:coreProperties>
</file>